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T:\31-100 Prodin\VÝROBA\2020\135_Chodníky Choceň\4_PD\2_Texty\Rozpočet\Úprava soutěž\"/>
    </mc:Choice>
  </mc:AlternateContent>
  <xr:revisionPtr revIDLastSave="0" documentId="13_ncr:1_{9DBE50B2-86D3-47DC-B55A-786F1CB59A89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Rekapitulace stavby" sheetId="1" r:id="rId1"/>
    <sheet name="SO 001 - Všeobecné položky " sheetId="2" r:id="rId2"/>
    <sheet name="SO 101 - Chodník" sheetId="3" r:id="rId3"/>
    <sheet name="SO 401 - Veřejné osvětlení" sheetId="4" r:id="rId4"/>
  </sheets>
  <definedNames>
    <definedName name="_xlnm._FilterDatabase" localSheetId="1" hidden="1">'SO 001 - Všeobecné položky '!$C$116:$K$127</definedName>
    <definedName name="_xlnm._FilterDatabase" localSheetId="2" hidden="1">'SO 101 - Chodník'!$C$129:$K$451</definedName>
    <definedName name="_xlnm._FilterDatabase" localSheetId="3" hidden="1">'SO 401 - Veřejné osvětlení'!$C$117:$K$121</definedName>
    <definedName name="_xlnm.Print_Titles" localSheetId="0">'Rekapitulace stavby'!$92:$92</definedName>
    <definedName name="_xlnm.Print_Titles" localSheetId="1">'SO 001 - Všeobecné položky '!$116:$116</definedName>
    <definedName name="_xlnm.Print_Titles" localSheetId="2">'SO 101 - Chodník'!$129:$129</definedName>
    <definedName name="_xlnm.Print_Titles" localSheetId="3">'SO 401 - Veřejné osvětlení'!$117:$117</definedName>
    <definedName name="_xlnm.Print_Area" localSheetId="0">'Rekapitulace stavby'!$D$4:$AO$76,'Rekapitulace stavby'!$C$82:$AQ$98</definedName>
    <definedName name="_xlnm.Print_Area" localSheetId="1">'SO 001 - Všeobecné položky '!$C$4:$J$76,'SO 001 - Všeobecné položky '!$C$82:$J$98,'SO 001 - Všeobecné položky '!$C$104:$K$127</definedName>
    <definedName name="_xlnm.Print_Area" localSheetId="2">'SO 101 - Chodník'!$C$4:$J$76,'SO 101 - Chodník'!$C$82:$J$111,'SO 101 - Chodník'!$C$117:$K$451</definedName>
    <definedName name="_xlnm.Print_Area" localSheetId="3">'SO 401 - Veřejné osvětlení'!$C$4:$J$76,'SO 401 - Veřejné osvětlení'!$C$82:$J$99,'SO 401 - Veřejné osvětlení'!$C$105:$K$121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21" i="4"/>
  <c r="F37" i="4" s="1"/>
  <c r="BD97" i="1" s="1"/>
  <c r="BH121" i="4"/>
  <c r="BG121" i="4"/>
  <c r="F35" i="4" s="1"/>
  <c r="BB97" i="1" s="1"/>
  <c r="BF121" i="4"/>
  <c r="T121" i="4"/>
  <c r="T120" i="4" s="1"/>
  <c r="T119" i="4" s="1"/>
  <c r="T118" i="4" s="1"/>
  <c r="R121" i="4"/>
  <c r="R120" i="4" s="1"/>
  <c r="R119" i="4" s="1"/>
  <c r="R118" i="4" s="1"/>
  <c r="P121" i="4"/>
  <c r="P120" i="4" s="1"/>
  <c r="P119" i="4" s="1"/>
  <c r="P118" i="4" s="1"/>
  <c r="AU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89" i="4"/>
  <c r="E7" i="4"/>
  <c r="E108" i="4"/>
  <c r="J37" i="3"/>
  <c r="J36" i="3"/>
  <c r="AY96" i="1" s="1"/>
  <c r="J35" i="3"/>
  <c r="AX96" i="1" s="1"/>
  <c r="BI449" i="3"/>
  <c r="BH449" i="3"/>
  <c r="BG449" i="3"/>
  <c r="BF449" i="3"/>
  <c r="T449" i="3"/>
  <c r="T448" i="3" s="1"/>
  <c r="R449" i="3"/>
  <c r="R448" i="3" s="1"/>
  <c r="P449" i="3"/>
  <c r="P448" i="3" s="1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1" i="3"/>
  <c r="BH441" i="3"/>
  <c r="BG441" i="3"/>
  <c r="BF441" i="3"/>
  <c r="T441" i="3"/>
  <c r="T440" i="3" s="1"/>
  <c r="R441" i="3"/>
  <c r="R440" i="3" s="1"/>
  <c r="P441" i="3"/>
  <c r="P440" i="3" s="1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6" i="3"/>
  <c r="BH426" i="3"/>
  <c r="BG426" i="3"/>
  <c r="BF426" i="3"/>
  <c r="T426" i="3"/>
  <c r="R426" i="3"/>
  <c r="P426" i="3"/>
  <c r="BI422" i="3"/>
  <c r="BH422" i="3"/>
  <c r="BG422" i="3"/>
  <c r="BF422" i="3"/>
  <c r="T422" i="3"/>
  <c r="R422" i="3"/>
  <c r="P422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6" i="3"/>
  <c r="BH336" i="3"/>
  <c r="BG336" i="3"/>
  <c r="BF336" i="3"/>
  <c r="T336" i="3"/>
  <c r="T335" i="3" s="1"/>
  <c r="R336" i="3"/>
  <c r="R335" i="3" s="1"/>
  <c r="P336" i="3"/>
  <c r="P335" i="3" s="1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299" i="3"/>
  <c r="BH299" i="3"/>
  <c r="BG299" i="3"/>
  <c r="BF299" i="3"/>
  <c r="T299" i="3"/>
  <c r="R299" i="3"/>
  <c r="P299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0" i="3"/>
  <c r="BH270" i="3"/>
  <c r="BG270" i="3"/>
  <c r="BF270" i="3"/>
  <c r="T270" i="3"/>
  <c r="R270" i="3"/>
  <c r="P270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46" i="3"/>
  <c r="BH246" i="3"/>
  <c r="BG246" i="3"/>
  <c r="BF246" i="3"/>
  <c r="T246" i="3"/>
  <c r="T236" i="3"/>
  <c r="R246" i="3"/>
  <c r="P246" i="3"/>
  <c r="P236" i="3"/>
  <c r="BI237" i="3"/>
  <c r="BH237" i="3"/>
  <c r="BG237" i="3"/>
  <c r="BF237" i="3"/>
  <c r="T237" i="3"/>
  <c r="R237" i="3"/>
  <c r="R236" i="3" s="1"/>
  <c r="P237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/>
  <c r="J17" i="3"/>
  <c r="J12" i="3"/>
  <c r="J124" i="3" s="1"/>
  <c r="E7" i="3"/>
  <c r="E85" i="3" s="1"/>
  <c r="J37" i="2"/>
  <c r="J36" i="2"/>
  <c r="AY95" i="1"/>
  <c r="J35" i="2"/>
  <c r="AX95" i="1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25" i="2"/>
  <c r="BK124" i="2"/>
  <c r="BK119" i="2"/>
  <c r="BK127" i="2"/>
  <c r="BK120" i="2"/>
  <c r="J126" i="2"/>
  <c r="J121" i="2"/>
  <c r="BK446" i="3"/>
  <c r="BK436" i="3"/>
  <c r="J430" i="3"/>
  <c r="J416" i="3"/>
  <c r="BK400" i="3"/>
  <c r="J393" i="3"/>
  <c r="J368" i="3"/>
  <c r="BK353" i="3"/>
  <c r="J342" i="3"/>
  <c r="BK322" i="3"/>
  <c r="J305" i="3"/>
  <c r="J278" i="3"/>
  <c r="BK237" i="3"/>
  <c r="BK217" i="3"/>
  <c r="J192" i="3"/>
  <c r="BK161" i="3"/>
  <c r="BK146" i="3"/>
  <c r="J436" i="3"/>
  <c r="BK410" i="3"/>
  <c r="BK390" i="3"/>
  <c r="BK372" i="3"/>
  <c r="J366" i="3"/>
  <c r="J336" i="3"/>
  <c r="J257" i="3"/>
  <c r="BK223" i="3"/>
  <c r="BK205" i="3"/>
  <c r="J196" i="3"/>
  <c r="J164" i="3"/>
  <c r="BK431" i="3"/>
  <c r="J395" i="3"/>
  <c r="J364" i="3"/>
  <c r="BK348" i="3"/>
  <c r="BK313" i="3"/>
  <c r="J292" i="3"/>
  <c r="J261" i="3"/>
  <c r="BK201" i="3"/>
  <c r="J168" i="3"/>
  <c r="BK441" i="3"/>
  <c r="J410" i="3"/>
  <c r="BK393" i="3"/>
  <c r="BK376" i="3"/>
  <c r="BK364" i="3"/>
  <c r="BK351" i="3"/>
  <c r="BK342" i="3"/>
  <c r="BK329" i="3"/>
  <c r="BK310" i="3"/>
  <c r="J258" i="3"/>
  <c r="J221" i="3"/>
  <c r="J207" i="3"/>
  <c r="J184" i="3"/>
  <c r="BK149" i="3"/>
  <c r="J136" i="3"/>
  <c r="J34" i="4"/>
  <c r="AW97" i="1"/>
  <c r="BK422" i="3"/>
  <c r="BK388" i="3"/>
  <c r="J376" i="3"/>
  <c r="J361" i="3"/>
  <c r="J322" i="3"/>
  <c r="J281" i="3"/>
  <c r="BK227" i="3"/>
  <c r="J219" i="3"/>
  <c r="J202" i="3"/>
  <c r="J178" i="3"/>
  <c r="BK155" i="3"/>
  <c r="J438" i="3"/>
  <c r="J400" i="3"/>
  <c r="J390" i="3"/>
  <c r="J362" i="3"/>
  <c r="J350" i="3"/>
  <c r="BK305" i="3"/>
  <c r="BK281" i="3"/>
  <c r="J223" i="3"/>
  <c r="BK178" i="3"/>
  <c r="BK158" i="3"/>
  <c r="J432" i="3"/>
  <c r="BK404" i="3"/>
  <c r="BK395" i="3"/>
  <c r="BK380" i="3"/>
  <c r="BK370" i="3"/>
  <c r="J352" i="3"/>
  <c r="J349" i="3"/>
  <c r="BK340" i="3"/>
  <c r="J325" i="3"/>
  <c r="BK299" i="3"/>
  <c r="BK270" i="3"/>
  <c r="J227" i="3"/>
  <c r="BK198" i="3"/>
  <c r="BK168" i="3"/>
  <c r="J139" i="3"/>
  <c r="J121" i="4"/>
  <c r="F36" i="4"/>
  <c r="BC97" i="1" s="1"/>
  <c r="BK126" i="2"/>
  <c r="BK125" i="2"/>
  <c r="J120" i="2"/>
  <c r="BK123" i="2"/>
  <c r="BK121" i="2"/>
  <c r="J119" i="2"/>
  <c r="J124" i="2"/>
  <c r="BK449" i="3"/>
  <c r="J446" i="3"/>
  <c r="J441" i="3"/>
  <c r="J431" i="3"/>
  <c r="J422" i="3"/>
  <c r="J404" i="3"/>
  <c r="J398" i="3"/>
  <c r="J386" i="3"/>
  <c r="J358" i="3"/>
  <c r="BK349" i="3"/>
  <c r="BK325" i="3"/>
  <c r="BK307" i="3"/>
  <c r="BK285" i="3"/>
  <c r="BK258" i="3"/>
  <c r="BK219" i="3"/>
  <c r="J205" i="3"/>
  <c r="J181" i="3"/>
  <c r="J155" i="3"/>
  <c r="J444" i="3"/>
  <c r="BK402" i="3"/>
  <c r="BK386" i="3"/>
  <c r="J374" i="3"/>
  <c r="BK368" i="3"/>
  <c r="BK358" i="3"/>
  <c r="J310" i="3"/>
  <c r="J246" i="3"/>
  <c r="BK221" i="3"/>
  <c r="BK207" i="3"/>
  <c r="BK199" i="3"/>
  <c r="J170" i="3"/>
  <c r="BK133" i="3"/>
  <c r="BK398" i="3"/>
  <c r="BK374" i="3"/>
  <c r="BK354" i="3"/>
  <c r="BK345" i="3"/>
  <c r="J299" i="3"/>
  <c r="BK278" i="3"/>
  <c r="BK202" i="3"/>
  <c r="J198" i="3"/>
  <c r="BK164" i="3"/>
  <c r="BK143" i="3"/>
  <c r="BK438" i="3"/>
  <c r="BK416" i="3"/>
  <c r="J392" i="3"/>
  <c r="J372" i="3"/>
  <c r="J353" i="3"/>
  <c r="J348" i="3"/>
  <c r="BK336" i="3"/>
  <c r="BK319" i="3"/>
  <c r="J289" i="3"/>
  <c r="BK246" i="3"/>
  <c r="BK215" i="3"/>
  <c r="BK192" i="3"/>
  <c r="BK170" i="3"/>
  <c r="J143" i="3"/>
  <c r="BK121" i="4"/>
  <c r="J122" i="2"/>
  <c r="J123" i="2"/>
  <c r="AS94" i="1"/>
  <c r="J127" i="2"/>
  <c r="BK122" i="2"/>
  <c r="J449" i="3"/>
  <c r="BK444" i="3"/>
  <c r="BK432" i="3"/>
  <c r="J426" i="3"/>
  <c r="BK406" i="3"/>
  <c r="BK396" i="3"/>
  <c r="BK361" i="3"/>
  <c r="BK352" i="3"/>
  <c r="J329" i="3"/>
  <c r="J319" i="3"/>
  <c r="BK289" i="3"/>
  <c r="J270" i="3"/>
  <c r="J225" i="3"/>
  <c r="J215" i="3"/>
  <c r="BK184" i="3"/>
  <c r="J158" i="3"/>
  <c r="BK136" i="3"/>
  <c r="BK426" i="3"/>
  <c r="BK392" i="3"/>
  <c r="J380" i="3"/>
  <c r="J370" i="3"/>
  <c r="BK362" i="3"/>
  <c r="BK332" i="3"/>
  <c r="J307" i="3"/>
  <c r="J237" i="3"/>
  <c r="J217" i="3"/>
  <c r="J201" i="3"/>
  <c r="BK181" i="3"/>
  <c r="J149" i="3"/>
  <c r="J406" i="3"/>
  <c r="J396" i="3"/>
  <c r="BK366" i="3"/>
  <c r="J351" i="3"/>
  <c r="J340" i="3"/>
  <c r="J285" i="3"/>
  <c r="BK257" i="3"/>
  <c r="J199" i="3"/>
  <c r="J161" i="3"/>
  <c r="BK139" i="3"/>
  <c r="BK430" i="3"/>
  <c r="J402" i="3"/>
  <c r="J388" i="3"/>
  <c r="J354" i="3"/>
  <c r="BK350" i="3"/>
  <c r="J345" i="3"/>
  <c r="J332" i="3"/>
  <c r="J313" i="3"/>
  <c r="BK292" i="3"/>
  <c r="BK261" i="3"/>
  <c r="BK225" i="3"/>
  <c r="BK196" i="3"/>
  <c r="J146" i="3"/>
  <c r="J133" i="3"/>
  <c r="BK118" i="2" l="1"/>
  <c r="BK117" i="2" s="1"/>
  <c r="J117" i="2" s="1"/>
  <c r="P132" i="3"/>
  <c r="T256" i="3"/>
  <c r="P260" i="3"/>
  <c r="P284" i="3"/>
  <c r="P339" i="3"/>
  <c r="P357" i="3"/>
  <c r="T409" i="3"/>
  <c r="BK443" i="3"/>
  <c r="J443" i="3"/>
  <c r="J109" i="3" s="1"/>
  <c r="R118" i="2"/>
  <c r="R117" i="2" s="1"/>
  <c r="BK132" i="3"/>
  <c r="J132" i="3" s="1"/>
  <c r="J98" i="3" s="1"/>
  <c r="R256" i="3"/>
  <c r="T260" i="3"/>
  <c r="T284" i="3"/>
  <c r="T339" i="3"/>
  <c r="T357" i="3"/>
  <c r="BK409" i="3"/>
  <c r="J409" i="3" s="1"/>
  <c r="J106" i="3" s="1"/>
  <c r="T443" i="3"/>
  <c r="T442" i="3"/>
  <c r="T118" i="2"/>
  <c r="T117" i="2"/>
  <c r="R132" i="3"/>
  <c r="BK256" i="3"/>
  <c r="J256" i="3" s="1"/>
  <c r="J100" i="3" s="1"/>
  <c r="BK260" i="3"/>
  <c r="J260" i="3"/>
  <c r="J101" i="3" s="1"/>
  <c r="BK284" i="3"/>
  <c r="J284" i="3" s="1"/>
  <c r="J102" i="3" s="1"/>
  <c r="R339" i="3"/>
  <c r="BK357" i="3"/>
  <c r="J357" i="3" s="1"/>
  <c r="J105" i="3" s="1"/>
  <c r="P409" i="3"/>
  <c r="R443" i="3"/>
  <c r="R442" i="3" s="1"/>
  <c r="P118" i="2"/>
  <c r="P117" i="2" s="1"/>
  <c r="AU95" i="1" s="1"/>
  <c r="T132" i="3"/>
  <c r="T131" i="3" s="1"/>
  <c r="T130" i="3" s="1"/>
  <c r="P256" i="3"/>
  <c r="R260" i="3"/>
  <c r="R284" i="3"/>
  <c r="BK339" i="3"/>
  <c r="J339" i="3"/>
  <c r="J104" i="3" s="1"/>
  <c r="R357" i="3"/>
  <c r="R409" i="3"/>
  <c r="P443" i="3"/>
  <c r="P442" i="3" s="1"/>
  <c r="BK335" i="3"/>
  <c r="J335" i="3" s="1"/>
  <c r="J103" i="3" s="1"/>
  <c r="BK236" i="3"/>
  <c r="J236" i="3" s="1"/>
  <c r="J99" i="3" s="1"/>
  <c r="BK440" i="3"/>
  <c r="J440" i="3" s="1"/>
  <c r="J107" i="3" s="1"/>
  <c r="BK448" i="3"/>
  <c r="J448" i="3"/>
  <c r="J110" i="3" s="1"/>
  <c r="BK120" i="4"/>
  <c r="J120" i="4" s="1"/>
  <c r="J98" i="4" s="1"/>
  <c r="E85" i="4"/>
  <c r="F92" i="4"/>
  <c r="J112" i="4"/>
  <c r="BE121" i="4"/>
  <c r="J118" i="2"/>
  <c r="J97" i="2"/>
  <c r="F92" i="3"/>
  <c r="BE155" i="3"/>
  <c r="BE161" i="3"/>
  <c r="BE164" i="3"/>
  <c r="BE178" i="3"/>
  <c r="BE199" i="3"/>
  <c r="BE201" i="3"/>
  <c r="BE202" i="3"/>
  <c r="BE217" i="3"/>
  <c r="BE246" i="3"/>
  <c r="BE257" i="3"/>
  <c r="BE281" i="3"/>
  <c r="BE305" i="3"/>
  <c r="BE322" i="3"/>
  <c r="BE354" i="3"/>
  <c r="BE361" i="3"/>
  <c r="BE362" i="3"/>
  <c r="BE366" i="3"/>
  <c r="BE374" i="3"/>
  <c r="BE388" i="3"/>
  <c r="BE398" i="3"/>
  <c r="BE422" i="3"/>
  <c r="BE431" i="3"/>
  <c r="BE444" i="3"/>
  <c r="J89" i="3"/>
  <c r="E120" i="3"/>
  <c r="BE133" i="3"/>
  <c r="BE146" i="3"/>
  <c r="BE149" i="3"/>
  <c r="BE181" i="3"/>
  <c r="BE192" i="3"/>
  <c r="BE205" i="3"/>
  <c r="BE207" i="3"/>
  <c r="BE215" i="3"/>
  <c r="BE219" i="3"/>
  <c r="BE223" i="3"/>
  <c r="BE225" i="3"/>
  <c r="BE237" i="3"/>
  <c r="BE258" i="3"/>
  <c r="BE261" i="3"/>
  <c r="BE270" i="3"/>
  <c r="BE278" i="3"/>
  <c r="BE285" i="3"/>
  <c r="BE307" i="3"/>
  <c r="BE319" i="3"/>
  <c r="BE329" i="3"/>
  <c r="BE340" i="3"/>
  <c r="BE349" i="3"/>
  <c r="BE358" i="3"/>
  <c r="BE368" i="3"/>
  <c r="BE372" i="3"/>
  <c r="BE380" i="3"/>
  <c r="BE392" i="3"/>
  <c r="BE400" i="3"/>
  <c r="BE406" i="3"/>
  <c r="BE416" i="3"/>
  <c r="BE432" i="3"/>
  <c r="BE436" i="3"/>
  <c r="BE136" i="3"/>
  <c r="BE143" i="3"/>
  <c r="BE158" i="3"/>
  <c r="BE184" i="3"/>
  <c r="BE289" i="3"/>
  <c r="BE299" i="3"/>
  <c r="BE313" i="3"/>
  <c r="BE325" i="3"/>
  <c r="BE342" i="3"/>
  <c r="BE348" i="3"/>
  <c r="BE352" i="3"/>
  <c r="BE353" i="3"/>
  <c r="BE364" i="3"/>
  <c r="BE370" i="3"/>
  <c r="BE393" i="3"/>
  <c r="BE395" i="3"/>
  <c r="BE396" i="3"/>
  <c r="BE404" i="3"/>
  <c r="BE410" i="3"/>
  <c r="BE430" i="3"/>
  <c r="BE438" i="3"/>
  <c r="BE441" i="3"/>
  <c r="BE139" i="3"/>
  <c r="BE168" i="3"/>
  <c r="BE170" i="3"/>
  <c r="BE196" i="3"/>
  <c r="BE198" i="3"/>
  <c r="BE221" i="3"/>
  <c r="BE227" i="3"/>
  <c r="BE292" i="3"/>
  <c r="BE310" i="3"/>
  <c r="BE332" i="3"/>
  <c r="BE336" i="3"/>
  <c r="BE345" i="3"/>
  <c r="BE350" i="3"/>
  <c r="BE351" i="3"/>
  <c r="BE376" i="3"/>
  <c r="BE386" i="3"/>
  <c r="BE390" i="3"/>
  <c r="BE402" i="3"/>
  <c r="BE426" i="3"/>
  <c r="BE446" i="3"/>
  <c r="BE449" i="3"/>
  <c r="F92" i="2"/>
  <c r="J111" i="2"/>
  <c r="BE123" i="2"/>
  <c r="BE124" i="2"/>
  <c r="BE126" i="2"/>
  <c r="BE127" i="2"/>
  <c r="E107" i="2"/>
  <c r="BE125" i="2"/>
  <c r="BE120" i="2"/>
  <c r="BE121" i="2"/>
  <c r="BE122" i="2"/>
  <c r="BE119" i="2"/>
  <c r="F37" i="2"/>
  <c r="BD95" i="1" s="1"/>
  <c r="F35" i="3"/>
  <c r="BB96" i="1"/>
  <c r="F33" i="4"/>
  <c r="AZ97" i="1"/>
  <c r="J34" i="2"/>
  <c r="AW95" i="1"/>
  <c r="J34" i="3"/>
  <c r="AW96" i="1" s="1"/>
  <c r="F36" i="2"/>
  <c r="BC95" i="1"/>
  <c r="F34" i="3"/>
  <c r="BA96" i="1"/>
  <c r="F34" i="4"/>
  <c r="BA97" i="1"/>
  <c r="F34" i="2"/>
  <c r="BA95" i="1" s="1"/>
  <c r="F35" i="2"/>
  <c r="BB95" i="1"/>
  <c r="F36" i="3"/>
  <c r="BC96" i="1"/>
  <c r="F37" i="3"/>
  <c r="BD96" i="1"/>
  <c r="J30" i="2" l="1"/>
  <c r="J96" i="2"/>
  <c r="BK131" i="3"/>
  <c r="J131" i="3" s="1"/>
  <c r="J97" i="3" s="1"/>
  <c r="R131" i="3"/>
  <c r="R130" i="3" s="1"/>
  <c r="P131" i="3"/>
  <c r="P130" i="3"/>
  <c r="AU96" i="1" s="1"/>
  <c r="AU94" i="1" s="1"/>
  <c r="AG95" i="1"/>
  <c r="BK442" i="3"/>
  <c r="J442" i="3"/>
  <c r="J108" i="3" s="1"/>
  <c r="BK119" i="4"/>
  <c r="J119" i="4"/>
  <c r="J97" i="4"/>
  <c r="J33" i="3"/>
  <c r="AV96" i="1" s="1"/>
  <c r="AT96" i="1" s="1"/>
  <c r="J33" i="2"/>
  <c r="AV95" i="1" s="1"/>
  <c r="AT95" i="1" s="1"/>
  <c r="AN95" i="1" s="1"/>
  <c r="F33" i="3"/>
  <c r="AZ96" i="1" s="1"/>
  <c r="F33" i="2"/>
  <c r="AZ95" i="1"/>
  <c r="BB94" i="1"/>
  <c r="W31" i="1" s="1"/>
  <c r="BC94" i="1"/>
  <c r="W32" i="1"/>
  <c r="J33" i="4"/>
  <c r="AV97" i="1" s="1"/>
  <c r="AT97" i="1" s="1"/>
  <c r="BD94" i="1"/>
  <c r="W33" i="1"/>
  <c r="BA94" i="1"/>
  <c r="W30" i="1"/>
  <c r="BK130" i="3" l="1"/>
  <c r="J130" i="3" s="1"/>
  <c r="J96" i="3" s="1"/>
  <c r="BK118" i="4"/>
  <c r="J118" i="4"/>
  <c r="J96" i="4"/>
  <c r="J39" i="2"/>
  <c r="J30" i="3"/>
  <c r="AG96" i="1"/>
  <c r="AX94" i="1"/>
  <c r="AY94" i="1"/>
  <c r="AZ94" i="1"/>
  <c r="W29" i="1"/>
  <c r="AW94" i="1"/>
  <c r="AK30" i="1"/>
  <c r="J39" i="3" l="1"/>
  <c r="AN96" i="1"/>
  <c r="J30" i="4"/>
  <c r="AG97" i="1"/>
  <c r="AV94" i="1"/>
  <c r="AK29" i="1" s="1"/>
  <c r="J39" i="4" l="1"/>
  <c r="AN97" i="1"/>
  <c r="AG94" i="1"/>
  <c r="AK26" i="1" s="1"/>
  <c r="AK35" i="1" s="1"/>
  <c r="AT94" i="1"/>
  <c r="AN94" i="1" s="1"/>
</calcChain>
</file>

<file path=xl/sharedStrings.xml><?xml version="1.0" encoding="utf-8"?>
<sst xmlns="http://schemas.openxmlformats.org/spreadsheetml/2006/main" count="4159" uniqueCount="707">
  <si>
    <t>Export Komplet</t>
  </si>
  <si>
    <t/>
  </si>
  <si>
    <t>2.0</t>
  </si>
  <si>
    <t>ZAMOK</t>
  </si>
  <si>
    <t>False</t>
  </si>
  <si>
    <t>{c266c1ab-de45-4e92-bc9e-d071fedf6f81}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</si>
  <si>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</si>
  <si>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</si>
  <si>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</si>
  <si>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</si>
  <si>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</si>
  <si>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</si>
  <si>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</si>
  <si>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</si>
  <si>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21032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</si>
  <si>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</si>
  <si>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</si>
  <si>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podél II/312 Choceň</t>
  </si>
  <si>
    <t>KSO:</t>
  </si>
  <si>
    <t>CC-CZ:</t>
  </si>
  <si>
    <t>Místo:</t>
  </si>
  <si>
    <t>Choceň</t>
  </si>
  <si>
    <t>Datum:</t>
  </si>
  <si>
    <t>12. 7. 2021</t>
  </si>
  <si>
    <t>Zadavatel:</t>
  </si>
  <si>
    <t>IČ:</t>
  </si>
  <si>
    <t>Město Choceň , Jungmannova 301, 565 01 Choceň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</si>
  <si>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</si>
  <si>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</si>
  <si>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</si>
  <si>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</si>
  <si>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</si>
  <si>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</si>
  <si>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CZ2529261</t>
  </si>
  <si>
    <t>True</t>
  </si>
  <si>
    <t>Zpracovatel:</t>
  </si>
  <si>
    <t>Bc. Martin Hudec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</si>
  <si>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</si>
  <si>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</si>
  <si>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</si>
  <si>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</si>
  <si>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</si>
  <si>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</si>
  <si>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</si>
  <si>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</si>
  <si>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</si>
  <si>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</si>
  <si>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</si>
  <si>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</si>
  <si>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</si>
  <si>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</si>
  <si>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</si>
  <si>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</si>
  <si>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</si>
  <si>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</si>
  <si>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</si>
  <si>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</si>
  <si>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</si>
  <si>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</si>
  <si>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</si>
  <si>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</si>
  <si>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</si>
  <si>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</si>
  <si>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</si>
  <si>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</si>
  <si>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</si>
  <si>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</si>
  <si>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</si>
  <si>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</si>
  <si>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</si>
  <si>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</si>
  <si>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</si>
  <si>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</si>
  <si>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</si>
  <si>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</si>
  <si>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</si>
  <si>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</si>
  <si>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</si>
  <si>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</si>
  <si>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</si>
  <si>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</si>
  <si>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</si>
  <si>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</si>
  <si>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</si>
  <si>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</si>
  <si>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</si>
  <si>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</si>
  <si>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{50b1300f-7eef-4f7b-b5fb-8962083a1879}</t>
  </si>
  <si>
    <t>2</t>
  </si>
  <si>
    <t>SO 101</t>
  </si>
  <si>
    <t>Chodník</t>
  </si>
  <si>
    <t>{d17093a0-2d62-4682-8f0b-0b6062bfdbe9}</t>
  </si>
  <si>
    <t>SO 401</t>
  </si>
  <si>
    <t>Veřejné osvětlení</t>
  </si>
  <si>
    <t>{d243a6f0-98c6-4a14-aaf4-fc4454f0f862}</t>
  </si>
  <si>
    <t>KRYCÍ LIST SOUPISU PRACÍ</t>
  </si>
  <si>
    <t>Objekt:</t>
  </si>
  <si>
    <t xml:space="preserve">SO 001 - Všeobecné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</si>
  <si>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</si>
  <si>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</si>
  <si>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</si>
  <si>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</si>
  <si>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</si>
  <si>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</si>
  <si>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</si>
  <si>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</si>
  <si>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</si>
  <si>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</si>
  <si>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</si>
  <si>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</si>
  <si>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</si>
  <si>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</si>
  <si>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</si>
  <si>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</si>
  <si>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</si>
  <si>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</si>
  <si>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</si>
  <si>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</si>
  <si>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</si>
  <si>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</si>
  <si>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</si>
  <si>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</si>
  <si>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</si>
  <si>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Geodetické práce před výstavbou - vytyčení stavby </t>
  </si>
  <si>
    <t>soubor</t>
  </si>
  <si>
    <t>1024</t>
  </si>
  <si>
    <t>-354645862</t>
  </si>
  <si>
    <t>012103006</t>
  </si>
  <si>
    <t>Geodetické práce před výstavbou - vytyčení sítí</t>
  </si>
  <si>
    <t>1177515583</t>
  </si>
  <si>
    <t>3</t>
  </si>
  <si>
    <t>012303001</t>
  </si>
  <si>
    <t xml:space="preserve">Geodetické práce po výstavbě - zaměření skutečného provedení stavby </t>
  </si>
  <si>
    <t>1653495671</t>
  </si>
  <si>
    <t>4</t>
  </si>
  <si>
    <t>013254001</t>
  </si>
  <si>
    <t>Dokumentace skutečného provedení stavby</t>
  </si>
  <si>
    <t>-887336181</t>
  </si>
  <si>
    <t>013254002</t>
  </si>
  <si>
    <t>Geometrický plán</t>
  </si>
  <si>
    <t>905710088</t>
  </si>
  <si>
    <t>6</t>
  </si>
  <si>
    <t>030001002</t>
  </si>
  <si>
    <t>Zařízení staveniště</t>
  </si>
  <si>
    <t>-696294842</t>
  </si>
  <si>
    <t>7</t>
  </si>
  <si>
    <t>030001003</t>
  </si>
  <si>
    <t>Zařízení staveniště DIO</t>
  </si>
  <si>
    <t>693483405</t>
  </si>
  <si>
    <t>8</t>
  </si>
  <si>
    <t>043002002</t>
  </si>
  <si>
    <t>Zkoušky hutnění zemní pláně (statická deska)</t>
  </si>
  <si>
    <t>kus</t>
  </si>
  <si>
    <t>193058310</t>
  </si>
  <si>
    <t>9</t>
  </si>
  <si>
    <t>043002004</t>
  </si>
  <si>
    <t xml:space="preserve">Dendrologický dozor </t>
  </si>
  <si>
    <t xml:space="preserve">soubor </t>
  </si>
  <si>
    <t>1460042999</t>
  </si>
  <si>
    <t>SO 101 - Chodník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</si>
  <si>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</si>
  <si>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</si>
  <si>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</si>
  <si>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</si>
  <si>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</si>
  <si>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</si>
  <si>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</si>
  <si>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</si>
  <si>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</si>
  <si>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</si>
  <si>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</si>
  <si>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</si>
  <si>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</si>
  <si>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</si>
  <si>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HSV</t>
  </si>
  <si>
    <t>Práce a dodávky HSV</t>
  </si>
  <si>
    <t>Zemní práce</t>
  </si>
  <si>
    <t>111201105</t>
  </si>
  <si>
    <t>Odstranění křovin a stromů průměru kmene do 100 mm i s kořeny z celkové plochy do 1000 m2</t>
  </si>
  <si>
    <t>m2</t>
  </si>
  <si>
    <t>-1566133297</t>
  </si>
  <si>
    <t>VV</t>
  </si>
  <si>
    <t>Odstranění náletových keřů a drobných dřevin včetně likvidace</t>
  </si>
  <si>
    <t>30</t>
  </si>
  <si>
    <t>113106123</t>
  </si>
  <si>
    <t>Rozebrání dlažeb ze zámkových dlaždic komunikací pro pěší ručně</t>
  </si>
  <si>
    <t>CS ÚRS 2021 01</t>
  </si>
  <si>
    <t>-1389425309</t>
  </si>
  <si>
    <t xml:space="preserve">Přeskládání stávající dlažby chodníku </t>
  </si>
  <si>
    <t>113107182</t>
  </si>
  <si>
    <t>Odstranění podkladu živičného tl 100 mm strojně pl přes 50 do 200 m2</t>
  </si>
  <si>
    <t>1946092295</t>
  </si>
  <si>
    <t>Odstranění konstrukčních vrstev komunikace v místě asfaltové plochy v km 0,172 – km 0,220 pro vybudování ostrůvku a zřízení obruby.</t>
  </si>
  <si>
    <t>Penetrační makadam - dle zkoušek není nebezpečný odpad</t>
  </si>
  <si>
    <t>43+60*0,5</t>
  </si>
  <si>
    <t>113107221</t>
  </si>
  <si>
    <t>Odstranění podkladu z kameniva drceného tl 100 mm strojně pl přes 200 m2</t>
  </si>
  <si>
    <t>-1530363993</t>
  </si>
  <si>
    <t xml:space="preserve">Odstranění kce stávajících asfaltových chodníků v místech budoucího chodníku, který bude pouze pochozí </t>
  </si>
  <si>
    <t>"tl. 90 mm"280+23+41+87+1</t>
  </si>
  <si>
    <t>113107230</t>
  </si>
  <si>
    <t>Odstranění podkladu z betonu prostého tl 100 mm strojně pl přes 200 m2</t>
  </si>
  <si>
    <t>2138339591</t>
  </si>
  <si>
    <t>"tl. 100 mm"280+23+41+87+1</t>
  </si>
  <si>
    <t>113107242</t>
  </si>
  <si>
    <t>Odstranění podkladu živičného tl 100 mm strojně pl přes 200 m2</t>
  </si>
  <si>
    <t>1433013904</t>
  </si>
  <si>
    <t>280+23+41+87+1</t>
  </si>
  <si>
    <t xml:space="preserve">Odstranění kce stávajících asfaltových chodníků v místech sjezdů </t>
  </si>
  <si>
    <t>13+28+4</t>
  </si>
  <si>
    <t>Součet</t>
  </si>
  <si>
    <t>113107321</t>
  </si>
  <si>
    <t>Odstranění podkladu z kameniva drceného tl 100 mm strojně pl do 50 m2</t>
  </si>
  <si>
    <t>-1541820123</t>
  </si>
  <si>
    <t>Odstranění konstrukčních vrstev komunikace v místě asfaltové plochy v km 0,172 – km 0,220 pro vybudování ostrůvku.</t>
  </si>
  <si>
    <t>"tl. 90 mm"43</t>
  </si>
  <si>
    <t>113107323</t>
  </si>
  <si>
    <t>Odstranění podkladu z kameniva drceného tl 300 mm strojně pl do 50 m2</t>
  </si>
  <si>
    <t>-334354634</t>
  </si>
  <si>
    <t>"tl. 220 mm"13+28+4</t>
  </si>
  <si>
    <t>113154124</t>
  </si>
  <si>
    <t>Frézování živičného krytu tl 100 mm pruh š 1 m pl do 500 m2 bez překážek v trase</t>
  </si>
  <si>
    <t>1633021554</t>
  </si>
  <si>
    <t>Frézování konstrukčních vrstev komunikace v místě asfaltové plochy v km 0,172 – km 0,220. Odvoz na Technické služby Choceň</t>
  </si>
  <si>
    <t>"frézování vozovky tl. 100 mm"313</t>
  </si>
  <si>
    <t>10</t>
  </si>
  <si>
    <t>113201112</t>
  </si>
  <si>
    <t>Vytrhání obrub silničních ležatých</t>
  </si>
  <si>
    <t>m</t>
  </si>
  <si>
    <t>-208433879</t>
  </si>
  <si>
    <t xml:space="preserve">Vybouráni chodníkového krajníku žulového – kvádr </t>
  </si>
  <si>
    <t>Očištění a odvoz na Technické služby Choceň</t>
  </si>
  <si>
    <t>4+11+14</t>
  </si>
  <si>
    <t>11</t>
  </si>
  <si>
    <t>113202111</t>
  </si>
  <si>
    <t>Vytrhání obrub krajníků obrubníků stojatých</t>
  </si>
  <si>
    <t>-124860866</t>
  </si>
  <si>
    <t>86+18+62</t>
  </si>
  <si>
    <t>12</t>
  </si>
  <si>
    <t>122251102</t>
  </si>
  <si>
    <t>Odkopávky a prokopávky nezapažené v hornině třídy těžitelnosti I, skupiny 3 objem do 50 m3 strojně</t>
  </si>
  <si>
    <t>m3</t>
  </si>
  <si>
    <t>-1173201208</t>
  </si>
  <si>
    <t xml:space="preserve">Výkop pro konstrukci chodníku ve stávají zeleni  </t>
  </si>
  <si>
    <t>8*0,29+13*0,29+17*0,29+58*0,29+11*0,47+67*0,29</t>
  </si>
  <si>
    <t>Výkop pro napojení</t>
  </si>
  <si>
    <t>3*0,1+2*0,1+9,5*0,1</t>
  </si>
  <si>
    <t>Výkop pro pohoz z lomového kamene</t>
  </si>
  <si>
    <t>1*1*0,5</t>
  </si>
  <si>
    <t>13</t>
  </si>
  <si>
    <t>129001101</t>
  </si>
  <si>
    <t>Příplatek za ztížení odkopávky nebo prokopávky v blízkosti inženýrských sítí</t>
  </si>
  <si>
    <t>-1694376954</t>
  </si>
  <si>
    <t xml:space="preserve">Chránička půlená pro ochranu inženýrských sítí </t>
  </si>
  <si>
    <t>24*0,5*0,5</t>
  </si>
  <si>
    <t>14</t>
  </si>
  <si>
    <t>132212111</t>
  </si>
  <si>
    <t>Hloubení rýh š do 800 mm v soudržných horninách třídy těžitelnosti I, skupiny 3 ručně</t>
  </si>
  <si>
    <t>-1495057307</t>
  </si>
  <si>
    <t>132251101</t>
  </si>
  <si>
    <t>Hloubení rýh nezapažených  š do 800 mm v hornině třídy těžitelnosti I, skupiny 3 objem do 20 m3 strojně</t>
  </si>
  <si>
    <t>-462234463</t>
  </si>
  <si>
    <t>výkop pro zatrubnění v km 0,246 00 – km 0,264 00</t>
  </si>
  <si>
    <t>6,5*1*1+18,5*1*0,71</t>
  </si>
  <si>
    <t>výkop pro přípojku od liniového žlabu</t>
  </si>
  <si>
    <t>22*0,6*0,51</t>
  </si>
  <si>
    <t>16</t>
  </si>
  <si>
    <t>162751117</t>
  </si>
  <si>
    <t>Vodorovné přemístění do 10000 m výkopku/sypaniny z horniny třídy těžitelnosti I, skupiny 1 až 3</t>
  </si>
  <si>
    <t>-591178864</t>
  </si>
  <si>
    <t>"odkopávky"54,39</t>
  </si>
  <si>
    <t>"rýhy"6+32,367</t>
  </si>
  <si>
    <t>17</t>
  </si>
  <si>
    <t>162751119</t>
  </si>
  <si>
    <t>Příplatek k vodorovnému přemístění výkopku/sypaniny z horniny třídy těžitelnosti I, skupiny 1 až 3 ZKD 1000 m přes 10000 m</t>
  </si>
  <si>
    <t>959790102</t>
  </si>
  <si>
    <t>92,757*7</t>
  </si>
  <si>
    <t>18</t>
  </si>
  <si>
    <t>167151111</t>
  </si>
  <si>
    <t>Nakládání výkopku z hornin třídy těžitelnosti I, skupiny 1 až 3 přes 100 m3</t>
  </si>
  <si>
    <t>-967630966</t>
  </si>
  <si>
    <t>19</t>
  </si>
  <si>
    <t>171201221</t>
  </si>
  <si>
    <t>Poplatek za uložení na skládce (skládkovné) zeminy a kamení kód odpadu 17 05 04</t>
  </si>
  <si>
    <t>t</t>
  </si>
  <si>
    <t>-1666110275</t>
  </si>
  <si>
    <t>92,757*1,8</t>
  </si>
  <si>
    <t>20</t>
  </si>
  <si>
    <t>171251201</t>
  </si>
  <si>
    <t>Uložení sypaniny na skládky nebo meziskládky</t>
  </si>
  <si>
    <t>-976857903</t>
  </si>
  <si>
    <t>174101101</t>
  </si>
  <si>
    <t>Zásyp jam, šachet rýh nebo kolem objektů sypaninou se zhutněním</t>
  </si>
  <si>
    <t>1113888742</t>
  </si>
  <si>
    <t>Nakupovaná jemnozrnná zemina na zásyp a zřízení tělesa chodníku</t>
  </si>
  <si>
    <t>46*0,14+13*0,20+17*0,14+3</t>
  </si>
  <si>
    <t>22</t>
  </si>
  <si>
    <t>M</t>
  </si>
  <si>
    <t>103641002</t>
  </si>
  <si>
    <t>zemina pro terénní úpravy - tříděná</t>
  </si>
  <si>
    <t>591824720</t>
  </si>
  <si>
    <t>14,42*1,8</t>
  </si>
  <si>
    <t>23</t>
  </si>
  <si>
    <t>175151101</t>
  </si>
  <si>
    <t>Obsypání potrubí strojně sypaninou bez prohození, uloženou do 3 m</t>
  </si>
  <si>
    <t>-200463181</t>
  </si>
  <si>
    <t>(6,5*1*0,9+18,5*1*0,61)-3,14*0,15*0,15*25</t>
  </si>
  <si>
    <t>22*0,6*0,41</t>
  </si>
  <si>
    <t>24*0,5*0,9</t>
  </si>
  <si>
    <t>24</t>
  </si>
  <si>
    <t>58337331</t>
  </si>
  <si>
    <t>štěrkopísek frakce 0/22</t>
  </si>
  <si>
    <t>-1976485053</t>
  </si>
  <si>
    <t>31,581*2 "Přepočtené koeficientem množství</t>
  </si>
  <si>
    <t>25</t>
  </si>
  <si>
    <t>181351113</t>
  </si>
  <si>
    <t>Rozprostření ornice tl vrstvy do 200 mm pl přes 500 m2 v rovině nebo ve svahu do 1:5 strojně</t>
  </si>
  <si>
    <t>418314728</t>
  </si>
  <si>
    <t>43+6+11+8+7+31+10+11+7</t>
  </si>
  <si>
    <t>26</t>
  </si>
  <si>
    <t>10364101</t>
  </si>
  <si>
    <t>zemina pro terénní úpravy -  ornice</t>
  </si>
  <si>
    <t>1390945278</t>
  </si>
  <si>
    <t>134*0,15*1,8</t>
  </si>
  <si>
    <t>27</t>
  </si>
  <si>
    <t>181411131</t>
  </si>
  <si>
    <t>Založení parkového trávníku výsevem plochy do 1000 m2 v rovině a ve svahu do 1:5</t>
  </si>
  <si>
    <t>-1380518193</t>
  </si>
  <si>
    <t>28</t>
  </si>
  <si>
    <t>00572410</t>
  </si>
  <si>
    <t>osivo směs travní parková</t>
  </si>
  <si>
    <t>kg</t>
  </si>
  <si>
    <t>1460353150</t>
  </si>
  <si>
    <t>134*0,035 "Přepočtené koeficientem množství</t>
  </si>
  <si>
    <t>29</t>
  </si>
  <si>
    <t>181951111</t>
  </si>
  <si>
    <t>Úprava pláně v hornině třídy těžitelnosti I, skupiny 1 až 3 bez zhutnění</t>
  </si>
  <si>
    <t>1806102474</t>
  </si>
  <si>
    <t>181951112</t>
  </si>
  <si>
    <t>Úprava pláně v hornině třídy těžitelnosti I, skupiny 1 až 3 se zhutněním</t>
  </si>
  <si>
    <t>-190162520</t>
  </si>
  <si>
    <t>"nepojížděn chodník"223+21+32+2+74+2+67+63+1+1+5+5+21</t>
  </si>
  <si>
    <t>"zpevněná plcha pojíždděná  - sjezdy k nemovitostem"8+28+3+11</t>
  </si>
  <si>
    <t>"hmatná dlažba v místě sjezdů"4+4+4+3</t>
  </si>
  <si>
    <t>"hmatná dlažba v místě chodníků a míst pro přecházení"1,5+2+1+6+1,5</t>
  </si>
  <si>
    <t>"silniční obruba"(70+6+6+3,2+6)*0,5</t>
  </si>
  <si>
    <t>"chodníková obruba"(86+18+10+16,5+5+1+3+63)*0,2</t>
  </si>
  <si>
    <t>"palisády"(17+3,3+1)*0,3</t>
  </si>
  <si>
    <t>Zakládání</t>
  </si>
  <si>
    <t>31</t>
  </si>
  <si>
    <t>213141112</t>
  </si>
  <si>
    <t>Zřízení vrstvy z geotextilie v rovině nebo ve sklonu do 1:5 š do 6 m</t>
  </si>
  <si>
    <t>-1599434474</t>
  </si>
  <si>
    <t>"silniční obruba"(70+6+6+3,2+6)*0,3</t>
  </si>
  <si>
    <t>"chodníková obruba"86+18+10+16,5+5+1+3+63</t>
  </si>
  <si>
    <t>32</t>
  </si>
  <si>
    <t>69311172</t>
  </si>
  <si>
    <t>geotextilie PP s ÚV stabilizací 300g/m2</t>
  </si>
  <si>
    <t>921734743</t>
  </si>
  <si>
    <t>830,25*1,15 "Přepočtené koeficientem množství</t>
  </si>
  <si>
    <t>Svislé a kompletní konstrukce</t>
  </si>
  <si>
    <t>33</t>
  </si>
  <si>
    <t>339921112</t>
  </si>
  <si>
    <t>Osazování betonových palisád do betonového základu jednotlivě výšky prvku přes 0,5 do 1 m</t>
  </si>
  <si>
    <t>926623729</t>
  </si>
  <si>
    <t>34</t>
  </si>
  <si>
    <t>592283121</t>
  </si>
  <si>
    <t>palisáda betonová 120x180x800mm</t>
  </si>
  <si>
    <t>-1792597048</t>
  </si>
  <si>
    <t>21,300/0,12+2,5</t>
  </si>
  <si>
    <t>Vodorovné konstrukce</t>
  </si>
  <si>
    <t>35</t>
  </si>
  <si>
    <t>451561111</t>
  </si>
  <si>
    <t>Lože pod dlažby z kameniva drceného drobného vrstva tl do 100 mm</t>
  </si>
  <si>
    <t>261563416</t>
  </si>
  <si>
    <t>fr. 4/8</t>
  </si>
  <si>
    <t>36</t>
  </si>
  <si>
    <t>451573111</t>
  </si>
  <si>
    <t>Lože pod potrubí otevřený výkop ze štěrkopísku</t>
  </si>
  <si>
    <t>-902654002</t>
  </si>
  <si>
    <t>Přípojka od liniového žlabu</t>
  </si>
  <si>
    <t>22*0,6*0,1</t>
  </si>
  <si>
    <t>Zatrubnění v km 0,246 00 – km 0,264 00</t>
  </si>
  <si>
    <t>25*1*0,1</t>
  </si>
  <si>
    <t>24*0,5*0,1</t>
  </si>
  <si>
    <t>37</t>
  </si>
  <si>
    <t>488995217</t>
  </si>
  <si>
    <t>Chránička kabelů - krabice s víkem</t>
  </si>
  <si>
    <t>-991370183</t>
  </si>
  <si>
    <t>38</t>
  </si>
  <si>
    <t>899722112</t>
  </si>
  <si>
    <t>Krytí potrubí z plastů výstražnou fólií z PVC 25 cm</t>
  </si>
  <si>
    <t>1045571740</t>
  </si>
  <si>
    <t>Komunikace pozemní</t>
  </si>
  <si>
    <t>39</t>
  </si>
  <si>
    <t>564231111</t>
  </si>
  <si>
    <t>Podklad nebo podsyp ze štěrkopísku ŠP tl 100 mm</t>
  </si>
  <si>
    <t>531819841</t>
  </si>
  <si>
    <t>202,5*0,2*0,06</t>
  </si>
  <si>
    <t>100,2*0,5*0,06</t>
  </si>
  <si>
    <t>40</t>
  </si>
  <si>
    <t>564730011</t>
  </si>
  <si>
    <t>Podklad z kameniva hrubého drceného vel. 8-16 mm tl 100 mm</t>
  </si>
  <si>
    <t>-773776826</t>
  </si>
  <si>
    <t>Napojení sjezdů</t>
  </si>
  <si>
    <t>41</t>
  </si>
  <si>
    <t>564861111</t>
  </si>
  <si>
    <t>Podklad ze štěrkodrtě ŠD tl 200 mm</t>
  </si>
  <si>
    <t>1818724828</t>
  </si>
  <si>
    <t>ŠDa fr. 0/32</t>
  </si>
  <si>
    <t>42</t>
  </si>
  <si>
    <t>567122110</t>
  </si>
  <si>
    <t>Podklad ze směsi stmelené cementem SC C 8/10 (KSC I) tl 100 mm</t>
  </si>
  <si>
    <t>-1317255658</t>
  </si>
  <si>
    <t>Podkladní vrstva komunikace v místě asfaltové plochy v km 0,172 – km 0,220 podél nově osazené obruby</t>
  </si>
  <si>
    <t>60*0,5</t>
  </si>
  <si>
    <t xml:space="preserve">sjezdy k nemovitostem </t>
  </si>
  <si>
    <t>8+28+3+11+4+4+4+3</t>
  </si>
  <si>
    <t>43</t>
  </si>
  <si>
    <t>573231108</t>
  </si>
  <si>
    <t>Postřik živičný spojovací ze silniční emulze v množství 0,50 kg/m2 - modifikovaný</t>
  </si>
  <si>
    <t>1896950905</t>
  </si>
  <si>
    <t>2*277</t>
  </si>
  <si>
    <t>44</t>
  </si>
  <si>
    <t>577134131</t>
  </si>
  <si>
    <t>Asfaltový beton vrstva obrusná ACO 11 (ABS) tř. I tl 40 mm š do 3 m z modifikovaného asfaltu</t>
  </si>
  <si>
    <t>1039531317</t>
  </si>
  <si>
    <t>ACO 11S PMB</t>
  </si>
  <si>
    <t>277</t>
  </si>
  <si>
    <t>45</t>
  </si>
  <si>
    <t>577155132</t>
  </si>
  <si>
    <t>Asfaltový beton vrstva ložní ACL 16 (ABH) tl 60 mm š do 3 m z modifikovaného asfaltu</t>
  </si>
  <si>
    <t>-572816252</t>
  </si>
  <si>
    <t>ACL 16S PMB</t>
  </si>
  <si>
    <t>46</t>
  </si>
  <si>
    <t>596211113</t>
  </si>
  <si>
    <t>Kladení zámkové dlažby komunikací pro pěší tl 60 mm skupiny A pl přes 300 m2</t>
  </si>
  <si>
    <t>574835975</t>
  </si>
  <si>
    <t>47</t>
  </si>
  <si>
    <t>59245006</t>
  </si>
  <si>
    <t>dlažba tvar obdélník betonová pro nevidomé 200x100x60mm barevná</t>
  </si>
  <si>
    <t>-1764894500</t>
  </si>
  <si>
    <t>12*1,03 "Přepočtené koeficientem množství</t>
  </si>
  <si>
    <t>48</t>
  </si>
  <si>
    <t>59245018</t>
  </si>
  <si>
    <t>dlažba tvar obdélník betonová 200x100x60mm přírodní</t>
  </si>
  <si>
    <t>1037474670</t>
  </si>
  <si>
    <t>517*1,01 "Přepočtené koeficientem množství</t>
  </si>
  <si>
    <t>49</t>
  </si>
  <si>
    <t>596212211</t>
  </si>
  <si>
    <t>Kladení zámkové dlažby pozemních komunikací tl 80 mm skupiny A pl do 100 m2</t>
  </si>
  <si>
    <t>-694335244</t>
  </si>
  <si>
    <t>50</t>
  </si>
  <si>
    <t>59245005</t>
  </si>
  <si>
    <t>dlažba skladebná betonová 200x100x80mm ANTRACIT</t>
  </si>
  <si>
    <t>CS ÚRS 2020 01</t>
  </si>
  <si>
    <t>1080650067</t>
  </si>
  <si>
    <t>50*1,03 "Přepočtené koeficientem množství</t>
  </si>
  <si>
    <t>51</t>
  </si>
  <si>
    <t>592450064</t>
  </si>
  <si>
    <t>dlažba skladebná betonová pro nevidomé 200x100x80mm ČERVENÁ</t>
  </si>
  <si>
    <t>-1650501643</t>
  </si>
  <si>
    <t>15*1,03 "Přepočtené koeficientem množství</t>
  </si>
  <si>
    <t>Úpravy povrchů, podlahy a osazování výplní</t>
  </si>
  <si>
    <t>52</t>
  </si>
  <si>
    <t>915241111</t>
  </si>
  <si>
    <t>Bezpečnostní barevný povrch vozovek červený pro podklad asfaltový</t>
  </si>
  <si>
    <t>-546285204</t>
  </si>
  <si>
    <t xml:space="preserve">Rocbinda – protismyková úprava vozovky za studena v barvě červené </t>
  </si>
  <si>
    <t>180</t>
  </si>
  <si>
    <t>Trubní vedení</t>
  </si>
  <si>
    <t>53</t>
  </si>
  <si>
    <t>871315241</t>
  </si>
  <si>
    <t>Kanalizační potrubí z tvrdého PVC vícevrstvé tuhost třídy SN12 DN 150</t>
  </si>
  <si>
    <t>-1762488679</t>
  </si>
  <si>
    <t>"přípojka od liniového žlabu"22</t>
  </si>
  <si>
    <t>54</t>
  </si>
  <si>
    <t>871370320</t>
  </si>
  <si>
    <t>Montáž kanalizačního potrubí hladkého plnostěnného SN 12 z polypropylenu DN 300</t>
  </si>
  <si>
    <t>1081102146</t>
  </si>
  <si>
    <t>Zatrubnění v km 0,246 00 – km 2,646 00</t>
  </si>
  <si>
    <t>55</t>
  </si>
  <si>
    <t>871375241</t>
  </si>
  <si>
    <t>Kanalizační potrubí z tvrdého PVC vícevrstvé tuhost třídy SN12 DN 300</t>
  </si>
  <si>
    <t>-813431694</t>
  </si>
  <si>
    <t>56</t>
  </si>
  <si>
    <t>877310330</t>
  </si>
  <si>
    <t>Montáž spojek na kanalizačním potrubí z PP trub hladkých plnostěnných DN 150</t>
  </si>
  <si>
    <t>-1857750196</t>
  </si>
  <si>
    <t>57</t>
  </si>
  <si>
    <t>28611508</t>
  </si>
  <si>
    <t>redukce kanalizační PVC 200/160</t>
  </si>
  <si>
    <t>-773871063</t>
  </si>
  <si>
    <t>58</t>
  </si>
  <si>
    <t>877315211</t>
  </si>
  <si>
    <t>Montáž tvarovek z tvrdého PVC-systém KG nebo z polypropylenu-systém KG 2000 jednoosé DN 160</t>
  </si>
  <si>
    <t>1013748109</t>
  </si>
  <si>
    <t>59</t>
  </si>
  <si>
    <t>28611360</t>
  </si>
  <si>
    <t>koleno kanalizace PVC KG 160x30°</t>
  </si>
  <si>
    <t>-459071315</t>
  </si>
  <si>
    <t>60</t>
  </si>
  <si>
    <t>894811134</t>
  </si>
  <si>
    <t>Revizní šachta z PVC typ přímý, DN 600/160 tlak 12,5 t hl od 1360 do 1730 mm</t>
  </si>
  <si>
    <t>-1527692972</t>
  </si>
  <si>
    <t>61</t>
  </si>
  <si>
    <t>894812614</t>
  </si>
  <si>
    <t>Vyříznutí a utěsnění otvoru do stávající kanalizace nebo šachty</t>
  </si>
  <si>
    <t>1042046226</t>
  </si>
  <si>
    <t>62</t>
  </si>
  <si>
    <t>899331111</t>
  </si>
  <si>
    <t>Výšková úprava uličního vstupu nebo vpusti do 200 mm zvýšením poklopu</t>
  </si>
  <si>
    <t>-1106100462</t>
  </si>
  <si>
    <t xml:space="preserve">Výšková úprava betonové šachty DN 1000 - převýškování šachty </t>
  </si>
  <si>
    <t>Ostatní konstrukce a práce, bourání</t>
  </si>
  <si>
    <t>63</t>
  </si>
  <si>
    <t>914111111</t>
  </si>
  <si>
    <t>Montáž svislé dopravní značky do velikosti 1 m2 objímkami na sloupek nebo konzolu</t>
  </si>
  <si>
    <t>1040750352</t>
  </si>
  <si>
    <t xml:space="preserve">Svislé dopravní značení retroreflexní 2– pouze štít (umístění na VO) </t>
  </si>
  <si>
    <t>64</t>
  </si>
  <si>
    <t>40445622</t>
  </si>
  <si>
    <t>informativní značky provozní IP1-IP3, IP4b-IP7, IP10a, b 750x750mm</t>
  </si>
  <si>
    <t>48135203</t>
  </si>
  <si>
    <t>65</t>
  </si>
  <si>
    <t>915111111</t>
  </si>
  <si>
    <t>Vodorovné dopravní značení dělící čáry souvislé š 125 mm základní bílá barva</t>
  </si>
  <si>
    <t>1966991939</t>
  </si>
  <si>
    <t>"V1a"33,5+17,75</t>
  </si>
  <si>
    <t>66</t>
  </si>
  <si>
    <t>915131111</t>
  </si>
  <si>
    <t>Vodorovné dopravní značení přechody pro chodce, šipky, symboly základní bílá barva</t>
  </si>
  <si>
    <t>-327304587</t>
  </si>
  <si>
    <t>"V7a"1,5*6</t>
  </si>
  <si>
    <t>67</t>
  </si>
  <si>
    <t>915131115</t>
  </si>
  <si>
    <t>Vodorovné dopravní značení přechody pro chodce, šipky, symboly základní žlutá barva</t>
  </si>
  <si>
    <t>-1417618508</t>
  </si>
  <si>
    <t>"V12a"64*0,15</t>
  </si>
  <si>
    <t>68</t>
  </si>
  <si>
    <t>915211111</t>
  </si>
  <si>
    <t>Vodorovné dopravní značení dělící čáry souvislé š 125 mm bílý plast</t>
  </si>
  <si>
    <t>-2010551810</t>
  </si>
  <si>
    <t>69</t>
  </si>
  <si>
    <t>915231111</t>
  </si>
  <si>
    <t>Vodorovné dopravní značení přechody pro chodce, šipky, symboly bílý plast</t>
  </si>
  <si>
    <t>489507981</t>
  </si>
  <si>
    <t>70</t>
  </si>
  <si>
    <t>915231115</t>
  </si>
  <si>
    <t>Vodorovné dopravní značení přechody pro chodce, šipky, symboly žlutý plast</t>
  </si>
  <si>
    <t>-1363955265</t>
  </si>
  <si>
    <t>71</t>
  </si>
  <si>
    <t>915611111</t>
  </si>
  <si>
    <t>Předznačení vodorovného liniového značení</t>
  </si>
  <si>
    <t>1770653948</t>
  </si>
  <si>
    <t>72</t>
  </si>
  <si>
    <t>915621111</t>
  </si>
  <si>
    <t>Předznačení vodorovného plošného značení</t>
  </si>
  <si>
    <t>-266641704</t>
  </si>
  <si>
    <t>73</t>
  </si>
  <si>
    <t>916131213</t>
  </si>
  <si>
    <t>Osazení silničního obrubníku betonového stojatého s boční opěrou do lože z betonu prostého</t>
  </si>
  <si>
    <t>-696244222</t>
  </si>
  <si>
    <t>70+6+6</t>
  </si>
  <si>
    <t>"oblouková obruba 150x250x780 o poloměru R = 1,0 m vnější"3,2</t>
  </si>
  <si>
    <t>"rohová obruba 150x250 vnější 90"3</t>
  </si>
  <si>
    <t>"obruba silniční nájezdová"9</t>
  </si>
  <si>
    <t>74</t>
  </si>
  <si>
    <t>59217031</t>
  </si>
  <si>
    <t>obrubník betonový silniční 1000x150x250mm</t>
  </si>
  <si>
    <t>-2036121149</t>
  </si>
  <si>
    <t>75</t>
  </si>
  <si>
    <t>59217029</t>
  </si>
  <si>
    <t>obrubník betonový silniční nájezdový 1000x150x150mm</t>
  </si>
  <si>
    <t>-231664704</t>
  </si>
  <si>
    <t>76</t>
  </si>
  <si>
    <t>592170535</t>
  </si>
  <si>
    <t>obrubník betonový obloukový 150x250x780 o poloměru R = 1,0 m vnější</t>
  </si>
  <si>
    <t>-495812063</t>
  </si>
  <si>
    <t>77</t>
  </si>
  <si>
    <t>592147745</t>
  </si>
  <si>
    <t>obrubník betonový rohový 150x250 vnější 90°</t>
  </si>
  <si>
    <t>-587635918</t>
  </si>
  <si>
    <t>78</t>
  </si>
  <si>
    <t>916231213</t>
  </si>
  <si>
    <t>Osazení chodníkového obrubníku betonového stojatého s boční opěrou do lože z betonu prostého</t>
  </si>
  <si>
    <t>2021833657</t>
  </si>
  <si>
    <t>86+18+10+16,5+5+1+3+63</t>
  </si>
  <si>
    <t>79</t>
  </si>
  <si>
    <t>59217016</t>
  </si>
  <si>
    <t>obrubník betonový chodníkový 1000x80x250mm</t>
  </si>
  <si>
    <t>1435335644</t>
  </si>
  <si>
    <t>80</t>
  </si>
  <si>
    <t>916991121</t>
  </si>
  <si>
    <t>Lože pod obrubníky, krajníky nebo obruby z dlažebních kostek z betonu prostého</t>
  </si>
  <si>
    <t>-327996739</t>
  </si>
  <si>
    <t>81</t>
  </si>
  <si>
    <t>935113114.1</t>
  </si>
  <si>
    <t>D+M  odvodňovacího polymerbetonového žlabu s krycím roštem šířky do 250 mm do lože z betonu</t>
  </si>
  <si>
    <t>1722587704</t>
  </si>
  <si>
    <t xml:space="preserve">"liniový žlab š. 150 mm s litinovou mříží D400, čely a výtokovým dílem"3,6 </t>
  </si>
  <si>
    <t>82</t>
  </si>
  <si>
    <t>936104214</t>
  </si>
  <si>
    <t>D+M odpadkového koše kotevními šrouby na pevný podklad</t>
  </si>
  <si>
    <t>-311830815</t>
  </si>
  <si>
    <t>"dle TZ - rozměry 260 x 430 x 985 mm"1</t>
  </si>
  <si>
    <t>83</t>
  </si>
  <si>
    <t>936124114</t>
  </si>
  <si>
    <t xml:space="preserve">D+M  lavičky s opěradlem  stabilní parkové </t>
  </si>
  <si>
    <t>-1604285423</t>
  </si>
  <si>
    <t>"dle TZ - rozměry 1850 x 650 x 810 mm"1</t>
  </si>
  <si>
    <t>84</t>
  </si>
  <si>
    <t>936124115</t>
  </si>
  <si>
    <t>D+M  stojanu na kola</t>
  </si>
  <si>
    <t>-1173279412</t>
  </si>
  <si>
    <t>"dle TZ - roměry 50 x 1005 x 650 mm"2</t>
  </si>
  <si>
    <t>85</t>
  </si>
  <si>
    <t>979054451</t>
  </si>
  <si>
    <t>Očištění vybouraných zámkových dlaždic s původním spárováním z kameniva těženého</t>
  </si>
  <si>
    <t>-377935556</t>
  </si>
  <si>
    <t>997</t>
  </si>
  <si>
    <t>Přesun sutě</t>
  </si>
  <si>
    <t>86</t>
  </si>
  <si>
    <t>997221551</t>
  </si>
  <si>
    <t>Vodorovná doprava suti ze sypkých materiálů do 1 km</t>
  </si>
  <si>
    <t>919547456</t>
  </si>
  <si>
    <t>"kamenivo"7,31+73,44+45</t>
  </si>
  <si>
    <t>"živice"16,06+104,94</t>
  </si>
  <si>
    <t>"beton"103,68+14,625</t>
  </si>
  <si>
    <t>"frézing"71,99</t>
  </si>
  <si>
    <t>87</t>
  </si>
  <si>
    <t>997221559</t>
  </si>
  <si>
    <t>Příplatek ZKD 1 km u vodorovné dopravy suti ze sypkých materiálů</t>
  </si>
  <si>
    <t>1995893335</t>
  </si>
  <si>
    <t>"kamenivo"(7,31+73,44+45)*17</t>
  </si>
  <si>
    <t>"živice"(16,06+104,94)*17</t>
  </si>
  <si>
    <t>"beton"(103,68+14,625)*17</t>
  </si>
  <si>
    <t>"frézing - na Technické služby Choceň"71,99*1</t>
  </si>
  <si>
    <t>88</t>
  </si>
  <si>
    <t>997221571</t>
  </si>
  <si>
    <t>Vodorovná doprava vybouraných hmot do 1 km</t>
  </si>
  <si>
    <t>1426084002</t>
  </si>
  <si>
    <t>"chodníkový krajník žulový  – kvádr"8,41</t>
  </si>
  <si>
    <t>"obrubník betonový"34,03</t>
  </si>
  <si>
    <t>89</t>
  </si>
  <si>
    <t>997221579</t>
  </si>
  <si>
    <t>Příplatek ZKD 1 km u vodorovné dopravy vybouraných hmot</t>
  </si>
  <si>
    <t>-1988891709</t>
  </si>
  <si>
    <t>"chodníkový krajník žulový  – kvádr - na Technické služby Choceň"8,41*1</t>
  </si>
  <si>
    <t>"obrubník betonový"34,03*17</t>
  </si>
  <si>
    <t>90</t>
  </si>
  <si>
    <t>997221611</t>
  </si>
  <si>
    <t>Nakládání suti na dopravní prostředky pro vodorovnou dopravu</t>
  </si>
  <si>
    <t>-76042436</t>
  </si>
  <si>
    <t>91</t>
  </si>
  <si>
    <t>997221612</t>
  </si>
  <si>
    <t>Nakládání vybouraných hmot na dopravní prostředky pro vodorovnou dopravu</t>
  </si>
  <si>
    <t>-1171451564</t>
  </si>
  <si>
    <t>92</t>
  </si>
  <si>
    <t>997221861</t>
  </si>
  <si>
    <t>Poplatek za uložení stavebního odpadu na recyklační skládce (skládkovné) z prostého betonu pod kódem 17 01 01</t>
  </si>
  <si>
    <t>1602688370</t>
  </si>
  <si>
    <t>93</t>
  </si>
  <si>
    <t>997221873</t>
  </si>
  <si>
    <t>Poplatek za uložení stavebního odpadu na recyklační skládce (skládkovné) zeminy a kamení zatříděného do Katalogu odpadů pod kódem 17 05 04</t>
  </si>
  <si>
    <t>-258803105</t>
  </si>
  <si>
    <t>94</t>
  </si>
  <si>
    <t>997221875</t>
  </si>
  <si>
    <t>Poplatek za uložení stavebního odpadu na recyklační skládce (skládkovné) asfaltového bez obsahu dehtu zatříděného do Katalogu odpadů pod kódem 17 03 02</t>
  </si>
  <si>
    <t>306647302</t>
  </si>
  <si>
    <t>998</t>
  </si>
  <si>
    <t>Přesun hmot</t>
  </si>
  <si>
    <t>95</t>
  </si>
  <si>
    <t>998223011</t>
  </si>
  <si>
    <t>Přesun hmot pro pozemní komunikace s krytem dlážděným</t>
  </si>
  <si>
    <t>438331698</t>
  </si>
  <si>
    <t>PSV</t>
  </si>
  <si>
    <t>Práce a dodávky PSV</t>
  </si>
  <si>
    <t>711</t>
  </si>
  <si>
    <t>Izolace proti vodě, vlhkosti a plynům</t>
  </si>
  <si>
    <t>96</t>
  </si>
  <si>
    <t>711161215</t>
  </si>
  <si>
    <t>Izolace proti zemní vlhkosti nopovou fólií svislá, nopek v 20,0 mm, tl do 1,0 mm</t>
  </si>
  <si>
    <t>-239858420</t>
  </si>
  <si>
    <t>(28+19+57)*0,5</t>
  </si>
  <si>
    <t>97</t>
  </si>
  <si>
    <t>711161383</t>
  </si>
  <si>
    <t>Izolace proti zemní vlhkosti nopovou fólií ukončení horní lištou</t>
  </si>
  <si>
    <t>806696935</t>
  </si>
  <si>
    <t xml:space="preserve">28+19+57 </t>
  </si>
  <si>
    <t>767</t>
  </si>
  <si>
    <t>Konstrukce zámečnické</t>
  </si>
  <si>
    <t>98</t>
  </si>
  <si>
    <t>767163122</t>
  </si>
  <si>
    <t>D+M silničního dopravně bezpečnostního zábradlí</t>
  </si>
  <si>
    <t>-4790553</t>
  </si>
  <si>
    <t>vč. výrobní dokumentace</t>
  </si>
  <si>
    <t>"vyška zabradlí 1,1 m + nátěr"11,5+28</t>
  </si>
  <si>
    <t>SO 401 - Veřejné osvětlení</t>
  </si>
  <si>
    <t>Ing. Iva Lněničková</t>
  </si>
  <si>
    <t>M - Práce a dodávky M</t>
  </si>
  <si>
    <t xml:space="preserve">    SO 401 - Věřejné osvětlení</t>
  </si>
  <si>
    <t>Práce a dodávky M</t>
  </si>
  <si>
    <t>Věřejné osvětlení</t>
  </si>
  <si>
    <t>401401</t>
  </si>
  <si>
    <t>Veřejné osvětlení dle samostatného rozpčtu</t>
  </si>
  <si>
    <t>343708426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</si>
</sst>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51"/>
      <c r="BS13" s="17" t="s">
        <v>6</v>
      </c>
    </row>
    <row r="14" spans="1:74" ht="12.75">
      <c r="B14" s="21"/>
      <c r="C14" s="22"/>
      <c r="D14" s="22"/>
      <c r="E14" s="256" t="s">
        <v>29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251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0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39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40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41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0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64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64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65" t="s">
        <v>50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0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21032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Chodník podél II/312 Choceň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Choceň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>12. 7. 2021</v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Choceň , Jungmannova 301, 565 01 Choceň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2" t="str">
        <f>IF(E17="","",E17)</f>
        <v>PRODIN a.s., K Vápence 2745, 530 02 Pardubice</v>
      </c>
      <c r="AN89" s="273"/>
      <c r="AO89" s="273"/>
      <c r="AP89" s="273"/>
      <c r="AQ89" s="36"/>
      <c r="AR89" s="39"/>
      <c r="AS89" s="274" t="s">
        <v>58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2" t="str">
        <f>IF(E20="","",E20)</f>
        <v>Bc. Martin Hudec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59</v>
      </c>
      <c r="D92" s="281"/>
      <c r="E92" s="281"/>
      <c r="F92" s="281"/>
      <c r="G92" s="281"/>
      <c r="H92" s="73"/>
      <c r="I92" s="282" t="s">
        <v>60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61</v>
      </c>
      <c r="AH92" s="281"/>
      <c r="AI92" s="281"/>
      <c r="AJ92" s="281"/>
      <c r="AK92" s="281"/>
      <c r="AL92" s="281"/>
      <c r="AM92" s="281"/>
      <c r="AN92" s="282" t="s">
        <v>62</v>
      </c>
      <c r="AO92" s="281"/>
      <c r="AP92" s="284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ROUND(SUM(AG95:AG97),2)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87" t="s">
        <v>83</v>
      </c>
      <c r="E95" s="287"/>
      <c r="F95" s="287"/>
      <c r="G95" s="287"/>
      <c r="H95" s="287"/>
      <c r="I95" s="96"/>
      <c r="J95" s="287" t="s">
        <v>84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'SO 001 - Všeobecné položky 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'SO 001 - Všeobecné položky '!P117</f>
        <v>0</v>
      </c>
      <c r="AV95" s="100">
        <f>'SO 001 - Všeobecné položky '!J33</f>
        <v>0</v>
      </c>
      <c r="AW95" s="100">
        <f>'SO 001 - Všeobecné položky '!J34</f>
        <v>0</v>
      </c>
      <c r="AX95" s="100">
        <f>'SO 001 - Všeobecné položky '!J35</f>
        <v>0</v>
      </c>
      <c r="AY95" s="100">
        <f>'SO 001 - Všeobecné položky '!J36</f>
        <v>0</v>
      </c>
      <c r="AZ95" s="100">
        <f>'SO 001 - Všeobecné položky '!F33</f>
        <v>0</v>
      </c>
      <c r="BA95" s="100">
        <f>'SO 001 - Všeobecné položky '!F34</f>
        <v>0</v>
      </c>
      <c r="BB95" s="100">
        <f>'SO 001 - Všeobecné položky '!F35</f>
        <v>0</v>
      </c>
      <c r="BC95" s="100">
        <f>'SO 001 - Všeobecné položky '!F36</f>
        <v>0</v>
      </c>
      <c r="BD95" s="102">
        <f>'SO 001 - Všeobecné položky 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87" t="s">
        <v>89</v>
      </c>
      <c r="E96" s="287"/>
      <c r="F96" s="287"/>
      <c r="G96" s="287"/>
      <c r="H96" s="287"/>
      <c r="I96" s="96"/>
      <c r="J96" s="287" t="s">
        <v>90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85">
        <f>'SO 101 - Chodník'!J30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7" t="s">
        <v>85</v>
      </c>
      <c r="AR96" s="98"/>
      <c r="AS96" s="99">
        <v>0</v>
      </c>
      <c r="AT96" s="100">
        <f>ROUND(SUM(AV96:AW96),2)</f>
        <v>0</v>
      </c>
      <c r="AU96" s="101">
        <f>'SO 101 - Chodník'!P130</f>
        <v>0</v>
      </c>
      <c r="AV96" s="100">
        <f>'SO 101 - Chodník'!J33</f>
        <v>0</v>
      </c>
      <c r="AW96" s="100">
        <f>'SO 101 - Chodník'!J34</f>
        <v>0</v>
      </c>
      <c r="AX96" s="100">
        <f>'SO 101 - Chodník'!J35</f>
        <v>0</v>
      </c>
      <c r="AY96" s="100">
        <f>'SO 101 - Chodník'!J36</f>
        <v>0</v>
      </c>
      <c r="AZ96" s="100">
        <f>'SO 101 - Chodník'!F33</f>
        <v>0</v>
      </c>
      <c r="BA96" s="100">
        <f>'SO 101 - Chodník'!F34</f>
        <v>0</v>
      </c>
      <c r="BB96" s="100">
        <f>'SO 101 - Chodník'!F35</f>
        <v>0</v>
      </c>
      <c r="BC96" s="100">
        <f>'SO 101 - Chodník'!F36</f>
        <v>0</v>
      </c>
      <c r="BD96" s="102">
        <f>'SO 101 - Chodník'!F37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>
      <c r="A97" s="93" t="s">
        <v>82</v>
      </c>
      <c r="B97" s="94"/>
      <c r="C97" s="95"/>
      <c r="D97" s="287" t="s">
        <v>92</v>
      </c>
      <c r="E97" s="287"/>
      <c r="F97" s="287"/>
      <c r="G97" s="287"/>
      <c r="H97" s="287"/>
      <c r="I97" s="96"/>
      <c r="J97" s="287" t="s">
        <v>93</v>
      </c>
      <c r="K97" s="287"/>
      <c r="L97" s="287"/>
      <c r="M97" s="287"/>
      <c r="N97" s="287"/>
      <c r="O97" s="287"/>
      <c r="P97" s="287"/>
      <c r="Q97" s="287"/>
      <c r="R97" s="287"/>
      <c r="S97" s="287"/>
      <c r="T97" s="287"/>
      <c r="U97" s="287"/>
      <c r="V97" s="287"/>
      <c r="W97" s="287"/>
      <c r="X97" s="287"/>
      <c r="Y97" s="287"/>
      <c r="Z97" s="287"/>
      <c r="AA97" s="287"/>
      <c r="AB97" s="287"/>
      <c r="AC97" s="287"/>
      <c r="AD97" s="287"/>
      <c r="AE97" s="287"/>
      <c r="AF97" s="287"/>
      <c r="AG97" s="285">
        <f>'SO 401 - Veřejné osvětlení'!J30</f>
        <v>0</v>
      </c>
      <c r="AH97" s="286"/>
      <c r="AI97" s="286"/>
      <c r="AJ97" s="286"/>
      <c r="AK97" s="286"/>
      <c r="AL97" s="286"/>
      <c r="AM97" s="286"/>
      <c r="AN97" s="285">
        <f>SUM(AG97,AT97)</f>
        <v>0</v>
      </c>
      <c r="AO97" s="286"/>
      <c r="AP97" s="286"/>
      <c r="AQ97" s="97" t="s">
        <v>85</v>
      </c>
      <c r="AR97" s="98"/>
      <c r="AS97" s="104">
        <v>0</v>
      </c>
      <c r="AT97" s="105">
        <f>ROUND(SUM(AV97:AW97),2)</f>
        <v>0</v>
      </c>
      <c r="AU97" s="106">
        <f>'SO 401 - Veřejné osvětlení'!P118</f>
        <v>0</v>
      </c>
      <c r="AV97" s="105">
        <f>'SO 401 - Veřejné osvětlení'!J33</f>
        <v>0</v>
      </c>
      <c r="AW97" s="105">
        <f>'SO 401 - Veřejné osvětlení'!J34</f>
        <v>0</v>
      </c>
      <c r="AX97" s="105">
        <f>'SO 401 - Veřejné osvětlení'!J35</f>
        <v>0</v>
      </c>
      <c r="AY97" s="105">
        <f>'SO 401 - Veřejné osvětlení'!J36</f>
        <v>0</v>
      </c>
      <c r="AZ97" s="105">
        <f>'SO 401 - Veřejné osvětlení'!F33</f>
        <v>0</v>
      </c>
      <c r="BA97" s="105">
        <f>'SO 401 - Veřejné osvětlení'!F34</f>
        <v>0</v>
      </c>
      <c r="BB97" s="105">
        <f>'SO 401 - Veřejné osvětlení'!F35</f>
        <v>0</v>
      </c>
      <c r="BC97" s="105">
        <f>'SO 401 - Veřejné osvětlení'!F36</f>
        <v>0</v>
      </c>
      <c r="BD97" s="107">
        <f>'SO 401 - Veřejné osvětlení'!F37</f>
        <v>0</v>
      </c>
      <c r="BT97" s="103" t="s">
        <v>86</v>
      </c>
      <c r="BV97" s="103" t="s">
        <v>80</v>
      </c>
      <c r="BW97" s="103" t="s">
        <v>94</v>
      </c>
      <c r="BX97" s="103" t="s">
        <v>5</v>
      </c>
      <c r="CL97" s="103" t="s">
        <v>1</v>
      </c>
      <c r="CM97" s="103" t="s">
        <v>88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WihGHeW7k8ioZs8YjKc4PxS3Az9r3BFen8gl2UrYEgSpHSX01q75dpoucseMknfg2yp5GM5pewOeAPxAdnO4qQ==" saltValue="r83BgIK4PqLL3ukvmRZ0og1ZPfoFDkF/1o0afH8Fjj6QJtlkuRzNQS/ipalkYKiSEd0IH9LuCh9ocFa1SwLBK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Všeobecné položky '!C2" display="/" xr:uid="{00000000-0004-0000-0000-000000000000}"/>
    <hyperlink ref="A96" location="'SO 101 - Chodník'!C2" display="/" xr:uid="{00000000-0004-0000-0000-000001000000}"/>
    <hyperlink ref="A97" location="'SO 401 - Veřejné osvětlení'!C2" display="/" xr:uid="{00000000-0004-0000-0000-000002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Chodník podél II/312 Choceň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97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12. 7. 2021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ROUND((SUM(BE117:BE127)),  2)</f>
        <v>0</v>
      </c>
      <c r="G33" s="34"/>
      <c r="H33" s="34"/>
      <c r="I33" s="124">
        <v>0.21</v>
      </c>
      <c r="J33" s="123">
        <f>ROUND(((SUM(BE117:BE127))*I33),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ROUND((SUM(BF117:BF127)),  2)</f>
        <v>0</v>
      </c>
      <c r="G34" s="34"/>
      <c r="H34" s="34"/>
      <c r="I34" s="124">
        <v>0.15</v>
      </c>
      <c r="J34" s="123">
        <f>ROUND(((SUM(BF117:BF127))*I34),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ROUND((SUM(BG117:BG127)),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ROUND((SUM(BH117:BH127)),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ROUND((SUM(BI117:BI127)),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Chodník podél II/312 Choceň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 xml:space="preserve">SO 001 - Všeobecné položky 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Choceň</v>
      </c>
      <c r="G89" s="36"/>
      <c r="H89" s="36"/>
      <c r="I89" s="29" t="s">
        <v>22</v>
      </c>
      <c r="J89" s="66" t="str">
        <f>IF(J12="","",J12)</f>
        <v>12. 7. 2021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Choceň , Jungmannova 301, 565 01 Choceň</v>
      </c>
      <c r="G91" s="36"/>
      <c r="H91" s="36"/>
      <c r="I91" s="29" t="s">
        <v>30</v>
      </c>
      <c r="J91" s="32" t="str">
        <f>E21</f>
        <v>PRODIN a.s., K Vápence 2745, 530 02 Pardubice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Bc. Martin Hudec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103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104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8" t="str">
        <f>E7</f>
        <v>Chodník podél II/312 Choceň</v>
      </c>
      <c r="F107" s="299"/>
      <c r="G107" s="299"/>
      <c r="H107" s="299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69" t="str">
        <f>E9</f>
        <v xml:space="preserve">SO 001 - Všeobecné položky </v>
      </c>
      <c r="F109" s="300"/>
      <c r="G109" s="300"/>
      <c r="H109" s="300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Choceň</v>
      </c>
      <c r="G111" s="36"/>
      <c r="H111" s="36"/>
      <c r="I111" s="29" t="s">
        <v>22</v>
      </c>
      <c r="J111" s="66" t="str">
        <f>IF(J12="","",J12)</f>
        <v>12. 7. 2021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40.15" customHeight="1">
      <c r="A113" s="34"/>
      <c r="B113" s="35"/>
      <c r="C113" s="29" t="s">
        <v>24</v>
      </c>
      <c r="D113" s="36"/>
      <c r="E113" s="36"/>
      <c r="F113" s="27" t="str">
        <f>E15</f>
        <v>Město Choceň , Jungmannova 301, 565 01 Choceň</v>
      </c>
      <c r="G113" s="36"/>
      <c r="H113" s="36"/>
      <c r="I113" s="29" t="s">
        <v>30</v>
      </c>
      <c r="J113" s="32" t="str">
        <f>E21</f>
        <v>PRODIN a.s., K Vápence 2745, 530 02 Pardubice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>Bc. Martin Hudec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0" customFormat="1" ht="29.25" customHeight="1">
      <c r="A116" s="153"/>
      <c r="B116" s="154"/>
      <c r="C116" s="155" t="s">
        <v>105</v>
      </c>
      <c r="D116" s="156" t="s">
        <v>63</v>
      </c>
      <c r="E116" s="156" t="s">
        <v>59</v>
      </c>
      <c r="F116" s="156" t="s">
        <v>60</v>
      </c>
      <c r="G116" s="156" t="s">
        <v>106</v>
      </c>
      <c r="H116" s="156" t="s">
        <v>107</v>
      </c>
      <c r="I116" s="156" t="s">
        <v>108</v>
      </c>
      <c r="J116" s="156" t="s">
        <v>100</v>
      </c>
      <c r="K116" s="157" t="s">
        <v>109</v>
      </c>
      <c r="L116" s="158"/>
      <c r="M116" s="75" t="s">
        <v>1</v>
      </c>
      <c r="N116" s="76" t="s">
        <v>42</v>
      </c>
      <c r="O116" s="76" t="s">
        <v>110</v>
      </c>
      <c r="P116" s="76" t="s">
        <v>111</v>
      </c>
      <c r="Q116" s="76" t="s">
        <v>112</v>
      </c>
      <c r="R116" s="76" t="s">
        <v>113</v>
      </c>
      <c r="S116" s="76" t="s">
        <v>114</v>
      </c>
      <c r="T116" s="77" t="s">
        <v>115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9" customHeight="1">
      <c r="A117" s="34"/>
      <c r="B117" s="35"/>
      <c r="C117" s="82" t="s">
        <v>116</v>
      </c>
      <c r="D117" s="36"/>
      <c r="E117" s="36"/>
      <c r="F117" s="36"/>
      <c r="G117" s="36"/>
      <c r="H117" s="36"/>
      <c r="I117" s="36"/>
      <c r="J117" s="159">
        <f>BK117</f>
        <v>0</v>
      </c>
      <c r="K117" s="36"/>
      <c r="L117" s="39"/>
      <c r="M117" s="78"/>
      <c r="N117" s="160"/>
      <c r="O117" s="79"/>
      <c r="P117" s="161">
        <f>P118</f>
        <v>0</v>
      </c>
      <c r="Q117" s="79"/>
      <c r="R117" s="161">
        <f>R118</f>
        <v>0</v>
      </c>
      <c r="S117" s="79"/>
      <c r="T117" s="16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77</v>
      </c>
      <c r="AU117" s="17" t="s">
        <v>102</v>
      </c>
      <c r="BK117" s="163">
        <f>BK118</f>
        <v>0</v>
      </c>
    </row>
    <row r="118" spans="1:65" s="11" customFormat="1" ht="25.9" customHeight="1">
      <c r="B118" s="164"/>
      <c r="C118" s="165"/>
      <c r="D118" s="166" t="s">
        <v>77</v>
      </c>
      <c r="E118" s="167" t="s">
        <v>117</v>
      </c>
      <c r="F118" s="167" t="s">
        <v>118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SUM(P119:P127)</f>
        <v>0</v>
      </c>
      <c r="Q118" s="172"/>
      <c r="R118" s="173">
        <f>SUM(R119:R127)</f>
        <v>0</v>
      </c>
      <c r="S118" s="172"/>
      <c r="T118" s="174">
        <f>SUM(T119:T127)</f>
        <v>0</v>
      </c>
      <c r="AR118" s="175" t="s">
        <v>119</v>
      </c>
      <c r="AT118" s="176" t="s">
        <v>77</v>
      </c>
      <c r="AU118" s="176" t="s">
        <v>78</v>
      </c>
      <c r="AY118" s="175" t="s">
        <v>120</v>
      </c>
      <c r="BK118" s="177">
        <f>SUM(BK119:BK127)</f>
        <v>0</v>
      </c>
    </row>
    <row r="119" spans="1:65" s="2" customFormat="1" ht="21.75" customHeight="1">
      <c r="A119" s="34"/>
      <c r="B119" s="35"/>
      <c r="C119" s="178" t="s">
        <v>86</v>
      </c>
      <c r="D119" s="178" t="s">
        <v>121</v>
      </c>
      <c r="E119" s="179" t="s">
        <v>122</v>
      </c>
      <c r="F119" s="180" t="s">
        <v>123</v>
      </c>
      <c r="G119" s="181" t="s">
        <v>124</v>
      </c>
      <c r="H119" s="182">
        <v>1</v>
      </c>
      <c r="I119" s="183"/>
      <c r="J119" s="184">
        <f t="shared" ref="J119:J127" si="0">ROUND(I119*H119,2)</f>
        <v>0</v>
      </c>
      <c r="K119" s="180" t="s">
        <v>1</v>
      </c>
      <c r="L119" s="39"/>
      <c r="M119" s="185" t="s">
        <v>1</v>
      </c>
      <c r="N119" s="186" t="s">
        <v>43</v>
      </c>
      <c r="O119" s="71"/>
      <c r="P119" s="187">
        <f t="shared" ref="P119:P127" si="1">O119*H119</f>
        <v>0</v>
      </c>
      <c r="Q119" s="187">
        <v>0</v>
      </c>
      <c r="R119" s="187">
        <f t="shared" ref="R119:R127" si="2">Q119*H119</f>
        <v>0</v>
      </c>
      <c r="S119" s="187">
        <v>0</v>
      </c>
      <c r="T119" s="188">
        <f t="shared" ref="T119:T127" si="3"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125</v>
      </c>
      <c r="AT119" s="189" t="s">
        <v>121</v>
      </c>
      <c r="AU119" s="189" t="s">
        <v>86</v>
      </c>
      <c r="AY119" s="17" t="s">
        <v>120</v>
      </c>
      <c r="BE119" s="190">
        <f t="shared" ref="BE119:BE127" si="4">IF(N119="základní",J119,0)</f>
        <v>0</v>
      </c>
      <c r="BF119" s="190">
        <f t="shared" ref="BF119:BF127" si="5">IF(N119="snížená",J119,0)</f>
        <v>0</v>
      </c>
      <c r="BG119" s="190">
        <f t="shared" ref="BG119:BG127" si="6">IF(N119="zákl. přenesená",J119,0)</f>
        <v>0</v>
      </c>
      <c r="BH119" s="190">
        <f t="shared" ref="BH119:BH127" si="7">IF(N119="sníž. přenesená",J119,0)</f>
        <v>0</v>
      </c>
      <c r="BI119" s="190">
        <f t="shared" ref="BI119:BI127" si="8">IF(N119="nulová",J119,0)</f>
        <v>0</v>
      </c>
      <c r="BJ119" s="17" t="s">
        <v>86</v>
      </c>
      <c r="BK119" s="190">
        <f t="shared" ref="BK119:BK127" si="9">ROUND(I119*H119,2)</f>
        <v>0</v>
      </c>
      <c r="BL119" s="17" t="s">
        <v>125</v>
      </c>
      <c r="BM119" s="189" t="s">
        <v>126</v>
      </c>
    </row>
    <row r="120" spans="1:65" s="2" customFormat="1" ht="16.5" customHeight="1">
      <c r="A120" s="34"/>
      <c r="B120" s="35"/>
      <c r="C120" s="178" t="s">
        <v>88</v>
      </c>
      <c r="D120" s="178" t="s">
        <v>121</v>
      </c>
      <c r="E120" s="179" t="s">
        <v>127</v>
      </c>
      <c r="F120" s="180" t="s">
        <v>128</v>
      </c>
      <c r="G120" s="181" t="s">
        <v>124</v>
      </c>
      <c r="H120" s="182">
        <v>1</v>
      </c>
      <c r="I120" s="183"/>
      <c r="J120" s="184">
        <f t="shared" si="0"/>
        <v>0</v>
      </c>
      <c r="K120" s="180" t="s">
        <v>1</v>
      </c>
      <c r="L120" s="39"/>
      <c r="M120" s="185" t="s">
        <v>1</v>
      </c>
      <c r="N120" s="186" t="s">
        <v>43</v>
      </c>
      <c r="O120" s="71"/>
      <c r="P120" s="187">
        <f t="shared" si="1"/>
        <v>0</v>
      </c>
      <c r="Q120" s="187">
        <v>0</v>
      </c>
      <c r="R120" s="187">
        <f t="shared" si="2"/>
        <v>0</v>
      </c>
      <c r="S120" s="187">
        <v>0</v>
      </c>
      <c r="T120" s="188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125</v>
      </c>
      <c r="AT120" s="189" t="s">
        <v>121</v>
      </c>
      <c r="AU120" s="189" t="s">
        <v>86</v>
      </c>
      <c r="AY120" s="17" t="s">
        <v>120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17" t="s">
        <v>86</v>
      </c>
      <c r="BK120" s="190">
        <f t="shared" si="9"/>
        <v>0</v>
      </c>
      <c r="BL120" s="17" t="s">
        <v>125</v>
      </c>
      <c r="BM120" s="189" t="s">
        <v>129</v>
      </c>
    </row>
    <row r="121" spans="1:65" s="2" customFormat="1" ht="24.2" customHeight="1">
      <c r="A121" s="34"/>
      <c r="B121" s="35"/>
      <c r="C121" s="178" t="s">
        <v>130</v>
      </c>
      <c r="D121" s="178" t="s">
        <v>121</v>
      </c>
      <c r="E121" s="179" t="s">
        <v>131</v>
      </c>
      <c r="F121" s="180" t="s">
        <v>132</v>
      </c>
      <c r="G121" s="181" t="s">
        <v>124</v>
      </c>
      <c r="H121" s="182">
        <v>1</v>
      </c>
      <c r="I121" s="183"/>
      <c r="J121" s="184">
        <f t="shared" si="0"/>
        <v>0</v>
      </c>
      <c r="K121" s="180" t="s">
        <v>1</v>
      </c>
      <c r="L121" s="39"/>
      <c r="M121" s="185" t="s">
        <v>1</v>
      </c>
      <c r="N121" s="186" t="s">
        <v>43</v>
      </c>
      <c r="O121" s="71"/>
      <c r="P121" s="187">
        <f t="shared" si="1"/>
        <v>0</v>
      </c>
      <c r="Q121" s="187">
        <v>0</v>
      </c>
      <c r="R121" s="187">
        <f t="shared" si="2"/>
        <v>0</v>
      </c>
      <c r="S121" s="187">
        <v>0</v>
      </c>
      <c r="T121" s="188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125</v>
      </c>
      <c r="AT121" s="189" t="s">
        <v>121</v>
      </c>
      <c r="AU121" s="189" t="s">
        <v>86</v>
      </c>
      <c r="AY121" s="17" t="s">
        <v>120</v>
      </c>
      <c r="BE121" s="190">
        <f t="shared" si="4"/>
        <v>0</v>
      </c>
      <c r="BF121" s="190">
        <f t="shared" si="5"/>
        <v>0</v>
      </c>
      <c r="BG121" s="190">
        <f t="shared" si="6"/>
        <v>0</v>
      </c>
      <c r="BH121" s="190">
        <f t="shared" si="7"/>
        <v>0</v>
      </c>
      <c r="BI121" s="190">
        <f t="shared" si="8"/>
        <v>0</v>
      </c>
      <c r="BJ121" s="17" t="s">
        <v>86</v>
      </c>
      <c r="BK121" s="190">
        <f t="shared" si="9"/>
        <v>0</v>
      </c>
      <c r="BL121" s="17" t="s">
        <v>125</v>
      </c>
      <c r="BM121" s="189" t="s">
        <v>133</v>
      </c>
    </row>
    <row r="122" spans="1:65" s="2" customFormat="1" ht="16.5" customHeight="1">
      <c r="A122" s="34"/>
      <c r="B122" s="35"/>
      <c r="C122" s="178" t="s">
        <v>134</v>
      </c>
      <c r="D122" s="178" t="s">
        <v>121</v>
      </c>
      <c r="E122" s="179" t="s">
        <v>135</v>
      </c>
      <c r="F122" s="180" t="s">
        <v>136</v>
      </c>
      <c r="G122" s="181" t="s">
        <v>124</v>
      </c>
      <c r="H122" s="182">
        <v>1</v>
      </c>
      <c r="I122" s="183"/>
      <c r="J122" s="184">
        <f t="shared" si="0"/>
        <v>0</v>
      </c>
      <c r="K122" s="180" t="s">
        <v>1</v>
      </c>
      <c r="L122" s="39"/>
      <c r="M122" s="185" t="s">
        <v>1</v>
      </c>
      <c r="N122" s="186" t="s">
        <v>43</v>
      </c>
      <c r="O122" s="71"/>
      <c r="P122" s="187">
        <f t="shared" si="1"/>
        <v>0</v>
      </c>
      <c r="Q122" s="187">
        <v>0</v>
      </c>
      <c r="R122" s="187">
        <f t="shared" si="2"/>
        <v>0</v>
      </c>
      <c r="S122" s="187">
        <v>0</v>
      </c>
      <c r="T122" s="188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125</v>
      </c>
      <c r="AT122" s="189" t="s">
        <v>121</v>
      </c>
      <c r="AU122" s="189" t="s">
        <v>86</v>
      </c>
      <c r="AY122" s="17" t="s">
        <v>120</v>
      </c>
      <c r="BE122" s="190">
        <f t="shared" si="4"/>
        <v>0</v>
      </c>
      <c r="BF122" s="190">
        <f t="shared" si="5"/>
        <v>0</v>
      </c>
      <c r="BG122" s="190">
        <f t="shared" si="6"/>
        <v>0</v>
      </c>
      <c r="BH122" s="190">
        <f t="shared" si="7"/>
        <v>0</v>
      </c>
      <c r="BI122" s="190">
        <f t="shared" si="8"/>
        <v>0</v>
      </c>
      <c r="BJ122" s="17" t="s">
        <v>86</v>
      </c>
      <c r="BK122" s="190">
        <f t="shared" si="9"/>
        <v>0</v>
      </c>
      <c r="BL122" s="17" t="s">
        <v>125</v>
      </c>
      <c r="BM122" s="189" t="s">
        <v>137</v>
      </c>
    </row>
    <row r="123" spans="1:65" s="2" customFormat="1" ht="16.5" customHeight="1">
      <c r="A123" s="34"/>
      <c r="B123" s="35"/>
      <c r="C123" s="178" t="s">
        <v>119</v>
      </c>
      <c r="D123" s="178" t="s">
        <v>121</v>
      </c>
      <c r="E123" s="179" t="s">
        <v>138</v>
      </c>
      <c r="F123" s="180" t="s">
        <v>139</v>
      </c>
      <c r="G123" s="181" t="s">
        <v>124</v>
      </c>
      <c r="H123" s="182">
        <v>1</v>
      </c>
      <c r="I123" s="183"/>
      <c r="J123" s="184">
        <f t="shared" si="0"/>
        <v>0</v>
      </c>
      <c r="K123" s="180" t="s">
        <v>1</v>
      </c>
      <c r="L123" s="39"/>
      <c r="M123" s="185" t="s">
        <v>1</v>
      </c>
      <c r="N123" s="186" t="s">
        <v>43</v>
      </c>
      <c r="O123" s="71"/>
      <c r="P123" s="187">
        <f t="shared" si="1"/>
        <v>0</v>
      </c>
      <c r="Q123" s="187">
        <v>0</v>
      </c>
      <c r="R123" s="187">
        <f t="shared" si="2"/>
        <v>0</v>
      </c>
      <c r="S123" s="187">
        <v>0</v>
      </c>
      <c r="T123" s="188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125</v>
      </c>
      <c r="AT123" s="189" t="s">
        <v>121</v>
      </c>
      <c r="AU123" s="189" t="s">
        <v>86</v>
      </c>
      <c r="AY123" s="17" t="s">
        <v>120</v>
      </c>
      <c r="BE123" s="190">
        <f t="shared" si="4"/>
        <v>0</v>
      </c>
      <c r="BF123" s="190">
        <f t="shared" si="5"/>
        <v>0</v>
      </c>
      <c r="BG123" s="190">
        <f t="shared" si="6"/>
        <v>0</v>
      </c>
      <c r="BH123" s="190">
        <f t="shared" si="7"/>
        <v>0</v>
      </c>
      <c r="BI123" s="190">
        <f t="shared" si="8"/>
        <v>0</v>
      </c>
      <c r="BJ123" s="17" t="s">
        <v>86</v>
      </c>
      <c r="BK123" s="190">
        <f t="shared" si="9"/>
        <v>0</v>
      </c>
      <c r="BL123" s="17" t="s">
        <v>125</v>
      </c>
      <c r="BM123" s="189" t="s">
        <v>140</v>
      </c>
    </row>
    <row r="124" spans="1:65" s="2" customFormat="1" ht="16.5" customHeight="1">
      <c r="A124" s="34"/>
      <c r="B124" s="35"/>
      <c r="C124" s="178" t="s">
        <v>141</v>
      </c>
      <c r="D124" s="178" t="s">
        <v>121</v>
      </c>
      <c r="E124" s="179" t="s">
        <v>142</v>
      </c>
      <c r="F124" s="180" t="s">
        <v>143</v>
      </c>
      <c r="G124" s="181" t="s">
        <v>124</v>
      </c>
      <c r="H124" s="182">
        <v>1</v>
      </c>
      <c r="I124" s="183"/>
      <c r="J124" s="184">
        <f t="shared" si="0"/>
        <v>0</v>
      </c>
      <c r="K124" s="180" t="s">
        <v>1</v>
      </c>
      <c r="L124" s="39"/>
      <c r="M124" s="185" t="s">
        <v>1</v>
      </c>
      <c r="N124" s="186" t="s">
        <v>43</v>
      </c>
      <c r="O124" s="71"/>
      <c r="P124" s="187">
        <f t="shared" si="1"/>
        <v>0</v>
      </c>
      <c r="Q124" s="187">
        <v>0</v>
      </c>
      <c r="R124" s="187">
        <f t="shared" si="2"/>
        <v>0</v>
      </c>
      <c r="S124" s="187">
        <v>0</v>
      </c>
      <c r="T124" s="18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125</v>
      </c>
      <c r="AT124" s="189" t="s">
        <v>121</v>
      </c>
      <c r="AU124" s="189" t="s">
        <v>86</v>
      </c>
      <c r="AY124" s="17" t="s">
        <v>120</v>
      </c>
      <c r="BE124" s="190">
        <f t="shared" si="4"/>
        <v>0</v>
      </c>
      <c r="BF124" s="190">
        <f t="shared" si="5"/>
        <v>0</v>
      </c>
      <c r="BG124" s="190">
        <f t="shared" si="6"/>
        <v>0</v>
      </c>
      <c r="BH124" s="190">
        <f t="shared" si="7"/>
        <v>0</v>
      </c>
      <c r="BI124" s="190">
        <f t="shared" si="8"/>
        <v>0</v>
      </c>
      <c r="BJ124" s="17" t="s">
        <v>86</v>
      </c>
      <c r="BK124" s="190">
        <f t="shared" si="9"/>
        <v>0</v>
      </c>
      <c r="BL124" s="17" t="s">
        <v>125</v>
      </c>
      <c r="BM124" s="189" t="s">
        <v>144</v>
      </c>
    </row>
    <row r="125" spans="1:65" s="2" customFormat="1" ht="16.5" customHeight="1">
      <c r="A125" s="34"/>
      <c r="B125" s="35"/>
      <c r="C125" s="178" t="s">
        <v>145</v>
      </c>
      <c r="D125" s="178" t="s">
        <v>121</v>
      </c>
      <c r="E125" s="179" t="s">
        <v>146</v>
      </c>
      <c r="F125" s="180" t="s">
        <v>147</v>
      </c>
      <c r="G125" s="181" t="s">
        <v>124</v>
      </c>
      <c r="H125" s="182">
        <v>1</v>
      </c>
      <c r="I125" s="183"/>
      <c r="J125" s="184">
        <f t="shared" si="0"/>
        <v>0</v>
      </c>
      <c r="K125" s="180" t="s">
        <v>1</v>
      </c>
      <c r="L125" s="39"/>
      <c r="M125" s="185" t="s">
        <v>1</v>
      </c>
      <c r="N125" s="186" t="s">
        <v>43</v>
      </c>
      <c r="O125" s="71"/>
      <c r="P125" s="187">
        <f t="shared" si="1"/>
        <v>0</v>
      </c>
      <c r="Q125" s="187">
        <v>0</v>
      </c>
      <c r="R125" s="187">
        <f t="shared" si="2"/>
        <v>0</v>
      </c>
      <c r="S125" s="187">
        <v>0</v>
      </c>
      <c r="T125" s="18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125</v>
      </c>
      <c r="AT125" s="189" t="s">
        <v>121</v>
      </c>
      <c r="AU125" s="189" t="s">
        <v>86</v>
      </c>
      <c r="AY125" s="17" t="s">
        <v>120</v>
      </c>
      <c r="BE125" s="190">
        <f t="shared" si="4"/>
        <v>0</v>
      </c>
      <c r="BF125" s="190">
        <f t="shared" si="5"/>
        <v>0</v>
      </c>
      <c r="BG125" s="190">
        <f t="shared" si="6"/>
        <v>0</v>
      </c>
      <c r="BH125" s="190">
        <f t="shared" si="7"/>
        <v>0</v>
      </c>
      <c r="BI125" s="190">
        <f t="shared" si="8"/>
        <v>0</v>
      </c>
      <c r="BJ125" s="17" t="s">
        <v>86</v>
      </c>
      <c r="BK125" s="190">
        <f t="shared" si="9"/>
        <v>0</v>
      </c>
      <c r="BL125" s="17" t="s">
        <v>125</v>
      </c>
      <c r="BM125" s="189" t="s">
        <v>148</v>
      </c>
    </row>
    <row r="126" spans="1:65" s="2" customFormat="1" ht="16.5" customHeight="1">
      <c r="A126" s="34"/>
      <c r="B126" s="35"/>
      <c r="C126" s="178" t="s">
        <v>149</v>
      </c>
      <c r="D126" s="178" t="s">
        <v>121</v>
      </c>
      <c r="E126" s="179" t="s">
        <v>150</v>
      </c>
      <c r="F126" s="180" t="s">
        <v>151</v>
      </c>
      <c r="G126" s="181" t="s">
        <v>152</v>
      </c>
      <c r="H126" s="182">
        <v>5</v>
      </c>
      <c r="I126" s="183"/>
      <c r="J126" s="184">
        <f t="shared" si="0"/>
        <v>0</v>
      </c>
      <c r="K126" s="180" t="s">
        <v>1</v>
      </c>
      <c r="L126" s="39"/>
      <c r="M126" s="185" t="s">
        <v>1</v>
      </c>
      <c r="N126" s="186" t="s">
        <v>43</v>
      </c>
      <c r="O126" s="71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125</v>
      </c>
      <c r="AT126" s="189" t="s">
        <v>121</v>
      </c>
      <c r="AU126" s="189" t="s">
        <v>86</v>
      </c>
      <c r="AY126" s="17" t="s">
        <v>120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17" t="s">
        <v>86</v>
      </c>
      <c r="BK126" s="190">
        <f t="shared" si="9"/>
        <v>0</v>
      </c>
      <c r="BL126" s="17" t="s">
        <v>125</v>
      </c>
      <c r="BM126" s="189" t="s">
        <v>153</v>
      </c>
    </row>
    <row r="127" spans="1:65" s="2" customFormat="1" ht="24.2" customHeight="1">
      <c r="A127" s="34"/>
      <c r="B127" s="35"/>
      <c r="C127" s="178" t="s">
        <v>154</v>
      </c>
      <c r="D127" s="178" t="s">
        <v>121</v>
      </c>
      <c r="E127" s="179" t="s">
        <v>155</v>
      </c>
      <c r="F127" s="180" t="s">
        <v>156</v>
      </c>
      <c r="G127" s="181" t="s">
        <v>157</v>
      </c>
      <c r="H127" s="182">
        <v>1</v>
      </c>
      <c r="I127" s="183"/>
      <c r="J127" s="184">
        <f t="shared" si="0"/>
        <v>0</v>
      </c>
      <c r="K127" s="180" t="s">
        <v>1</v>
      </c>
      <c r="L127" s="39"/>
      <c r="M127" s="191" t="s">
        <v>1</v>
      </c>
      <c r="N127" s="192" t="s">
        <v>43</v>
      </c>
      <c r="O127" s="193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125</v>
      </c>
      <c r="AT127" s="189" t="s">
        <v>121</v>
      </c>
      <c r="AU127" s="189" t="s">
        <v>86</v>
      </c>
      <c r="AY127" s="17" t="s">
        <v>120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17" t="s">
        <v>86</v>
      </c>
      <c r="BK127" s="190">
        <f t="shared" si="9"/>
        <v>0</v>
      </c>
      <c r="BL127" s="17" t="s">
        <v>125</v>
      </c>
      <c r="BM127" s="189" t="s">
        <v>158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qt/Z49qrJl3Vp9q4+OPKzbvYZKGguVeWQi0CEM/9RzviuicGGseEoriYC3HmetM41APVFz0mc0/E5HdpZ2kkDA==" saltValue="fSHae2qTs2KOjNv5c0nQBoqjSHhLUOZ061J6DYbeX/e6ExXhlUcrGoZoWyGYZhB4uKf6HxKLVZtN+D88DjhRrQ==" spinCount="100000" sheet="1" objects="1" scenarios="1" formatColumns="0" formatRows="0" autoFilter="0"/>
  <autoFilter ref="C116:K127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Chodník podél II/312 Choceň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159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12. 7. 2021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ROUND(J130,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ROUND((SUM(BE130:BE451)),  2)</f>
        <v>0</v>
      </c>
      <c r="G33" s="34"/>
      <c r="H33" s="34"/>
      <c r="I33" s="124">
        <v>0.21</v>
      </c>
      <c r="J33" s="123">
        <f>ROUND(((SUM(BE130:BE451))*I33),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ROUND((SUM(BF130:BF451)),  2)</f>
        <v>0</v>
      </c>
      <c r="G34" s="34"/>
      <c r="H34" s="34"/>
      <c r="I34" s="124">
        <v>0.15</v>
      </c>
      <c r="J34" s="123">
        <f>ROUND(((SUM(BF130:BF451))*I34),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ROUND((SUM(BG130:BG451)),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ROUND((SUM(BH130:BH451)),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ROUND((SUM(BI130:BI451)),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Chodník podél II/312 Choceň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101 - Chodník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Choceň</v>
      </c>
      <c r="G89" s="36"/>
      <c r="H89" s="36"/>
      <c r="I89" s="29" t="s">
        <v>22</v>
      </c>
      <c r="J89" s="66" t="str">
        <f>IF(J12="","",J12)</f>
        <v>12. 7. 2021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Choceň , Jungmannova 301, 565 01 Choceň</v>
      </c>
      <c r="G91" s="36"/>
      <c r="H91" s="36"/>
      <c r="I91" s="29" t="s">
        <v>30</v>
      </c>
      <c r="J91" s="32" t="str">
        <f>E21</f>
        <v>PRODIN a.s., K Vápence 2745, 530 02 Pardubice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Bc. Martin Hudec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J130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160</v>
      </c>
      <c r="E97" s="150"/>
      <c r="F97" s="150"/>
      <c r="G97" s="150"/>
      <c r="H97" s="150"/>
      <c r="I97" s="150"/>
      <c r="J97" s="151">
        <f>J131</f>
        <v>0</v>
      </c>
      <c r="K97" s="148"/>
      <c r="L97" s="152"/>
    </row>
    <row r="98" spans="1:31" s="12" customFormat="1" ht="19.899999999999999" customHeight="1">
      <c r="B98" s="196"/>
      <c r="C98" s="197"/>
      <c r="D98" s="198" t="s">
        <v>161</v>
      </c>
      <c r="E98" s="199"/>
      <c r="F98" s="199"/>
      <c r="G98" s="199"/>
      <c r="H98" s="199"/>
      <c r="I98" s="199"/>
      <c r="J98" s="200">
        <f>J132</f>
        <v>0</v>
      </c>
      <c r="K98" s="197"/>
      <c r="L98" s="201"/>
    </row>
    <row r="99" spans="1:31" s="12" customFormat="1" ht="19.899999999999999" customHeight="1">
      <c r="B99" s="196"/>
      <c r="C99" s="197"/>
      <c r="D99" s="198" t="s">
        <v>162</v>
      </c>
      <c r="E99" s="199"/>
      <c r="F99" s="199"/>
      <c r="G99" s="199"/>
      <c r="H99" s="199"/>
      <c r="I99" s="199"/>
      <c r="J99" s="200">
        <f>J236</f>
        <v>0</v>
      </c>
      <c r="K99" s="197"/>
      <c r="L99" s="201"/>
    </row>
    <row r="100" spans="1:31" s="12" customFormat="1" ht="19.899999999999999" customHeight="1">
      <c r="B100" s="196"/>
      <c r="C100" s="197"/>
      <c r="D100" s="198" t="s">
        <v>163</v>
      </c>
      <c r="E100" s="199"/>
      <c r="F100" s="199"/>
      <c r="G100" s="199"/>
      <c r="H100" s="199"/>
      <c r="I100" s="199"/>
      <c r="J100" s="200">
        <f>J256</f>
        <v>0</v>
      </c>
      <c r="K100" s="197"/>
      <c r="L100" s="201"/>
    </row>
    <row r="101" spans="1:31" s="12" customFormat="1" ht="19.899999999999999" customHeight="1">
      <c r="B101" s="196"/>
      <c r="C101" s="197"/>
      <c r="D101" s="198" t="s">
        <v>164</v>
      </c>
      <c r="E101" s="199"/>
      <c r="F101" s="199"/>
      <c r="G101" s="199"/>
      <c r="H101" s="199"/>
      <c r="I101" s="199"/>
      <c r="J101" s="200">
        <f>J260</f>
        <v>0</v>
      </c>
      <c r="K101" s="197"/>
      <c r="L101" s="201"/>
    </row>
    <row r="102" spans="1:31" s="12" customFormat="1" ht="19.899999999999999" customHeight="1">
      <c r="B102" s="196"/>
      <c r="C102" s="197"/>
      <c r="D102" s="198" t="s">
        <v>165</v>
      </c>
      <c r="E102" s="199"/>
      <c r="F102" s="199"/>
      <c r="G102" s="199"/>
      <c r="H102" s="199"/>
      <c r="I102" s="199"/>
      <c r="J102" s="200">
        <f>J284</f>
        <v>0</v>
      </c>
      <c r="K102" s="197"/>
      <c r="L102" s="201"/>
    </row>
    <row r="103" spans="1:31" s="12" customFormat="1" ht="19.899999999999999" customHeight="1">
      <c r="B103" s="196"/>
      <c r="C103" s="197"/>
      <c r="D103" s="198" t="s">
        <v>166</v>
      </c>
      <c r="E103" s="199"/>
      <c r="F103" s="199"/>
      <c r="G103" s="199"/>
      <c r="H103" s="199"/>
      <c r="I103" s="199"/>
      <c r="J103" s="200">
        <f>J335</f>
        <v>0</v>
      </c>
      <c r="K103" s="197"/>
      <c r="L103" s="201"/>
    </row>
    <row r="104" spans="1:31" s="12" customFormat="1" ht="19.899999999999999" customHeight="1">
      <c r="B104" s="196"/>
      <c r="C104" s="197"/>
      <c r="D104" s="198" t="s">
        <v>167</v>
      </c>
      <c r="E104" s="199"/>
      <c r="F104" s="199"/>
      <c r="G104" s="199"/>
      <c r="H104" s="199"/>
      <c r="I104" s="199"/>
      <c r="J104" s="200">
        <f>J339</f>
        <v>0</v>
      </c>
      <c r="K104" s="197"/>
      <c r="L104" s="201"/>
    </row>
    <row r="105" spans="1:31" s="12" customFormat="1" ht="19.899999999999999" customHeight="1">
      <c r="B105" s="196"/>
      <c r="C105" s="197"/>
      <c r="D105" s="198" t="s">
        <v>168</v>
      </c>
      <c r="E105" s="199"/>
      <c r="F105" s="199"/>
      <c r="G105" s="199"/>
      <c r="H105" s="199"/>
      <c r="I105" s="199"/>
      <c r="J105" s="200">
        <f>J357</f>
        <v>0</v>
      </c>
      <c r="K105" s="197"/>
      <c r="L105" s="201"/>
    </row>
    <row r="106" spans="1:31" s="12" customFormat="1" ht="19.899999999999999" customHeight="1">
      <c r="B106" s="196"/>
      <c r="C106" s="197"/>
      <c r="D106" s="198" t="s">
        <v>169</v>
      </c>
      <c r="E106" s="199"/>
      <c r="F106" s="199"/>
      <c r="G106" s="199"/>
      <c r="H106" s="199"/>
      <c r="I106" s="199"/>
      <c r="J106" s="200">
        <f>J409</f>
        <v>0</v>
      </c>
      <c r="K106" s="197"/>
      <c r="L106" s="201"/>
    </row>
    <row r="107" spans="1:31" s="12" customFormat="1" ht="19.899999999999999" customHeight="1">
      <c r="B107" s="196"/>
      <c r="C107" s="197"/>
      <c r="D107" s="198" t="s">
        <v>170</v>
      </c>
      <c r="E107" s="199"/>
      <c r="F107" s="199"/>
      <c r="G107" s="199"/>
      <c r="H107" s="199"/>
      <c r="I107" s="199"/>
      <c r="J107" s="200">
        <f>J440</f>
        <v>0</v>
      </c>
      <c r="K107" s="197"/>
      <c r="L107" s="201"/>
    </row>
    <row r="108" spans="1:31" s="9" customFormat="1" ht="24.95" customHeight="1">
      <c r="B108" s="147"/>
      <c r="C108" s="148"/>
      <c r="D108" s="149" t="s">
        <v>171</v>
      </c>
      <c r="E108" s="150"/>
      <c r="F108" s="150"/>
      <c r="G108" s="150"/>
      <c r="H108" s="150"/>
      <c r="I108" s="150"/>
      <c r="J108" s="151">
        <f>J442</f>
        <v>0</v>
      </c>
      <c r="K108" s="148"/>
      <c r="L108" s="152"/>
    </row>
    <row r="109" spans="1:31" s="12" customFormat="1" ht="19.899999999999999" customHeight="1">
      <c r="B109" s="196"/>
      <c r="C109" s="197"/>
      <c r="D109" s="198" t="s">
        <v>172</v>
      </c>
      <c r="E109" s="199"/>
      <c r="F109" s="199"/>
      <c r="G109" s="199"/>
      <c r="H109" s="199"/>
      <c r="I109" s="199"/>
      <c r="J109" s="200">
        <f>J443</f>
        <v>0</v>
      </c>
      <c r="K109" s="197"/>
      <c r="L109" s="201"/>
    </row>
    <row r="110" spans="1:31" s="12" customFormat="1" ht="19.899999999999999" customHeight="1">
      <c r="B110" s="196"/>
      <c r="C110" s="197"/>
      <c r="D110" s="198" t="s">
        <v>173</v>
      </c>
      <c r="E110" s="199"/>
      <c r="F110" s="199"/>
      <c r="G110" s="199"/>
      <c r="H110" s="199"/>
      <c r="I110" s="199"/>
      <c r="J110" s="200">
        <f>J448</f>
        <v>0</v>
      </c>
      <c r="K110" s="197"/>
      <c r="L110" s="201"/>
    </row>
    <row r="111" spans="1:31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3" t="s">
        <v>104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9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298" t="str">
        <f>E7</f>
        <v>Chodník podél II/312 Choceň</v>
      </c>
      <c r="F120" s="299"/>
      <c r="G120" s="299"/>
      <c r="H120" s="299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96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69" t="str">
        <f>E9</f>
        <v>SO 101 - Chodník</v>
      </c>
      <c r="F122" s="300"/>
      <c r="G122" s="300"/>
      <c r="H122" s="300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F12</f>
        <v>Choceň</v>
      </c>
      <c r="G124" s="36"/>
      <c r="H124" s="36"/>
      <c r="I124" s="29" t="s">
        <v>22</v>
      </c>
      <c r="J124" s="66" t="str">
        <f>IF(J12="","",J12)</f>
        <v>12. 7. 2021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40.15" customHeight="1">
      <c r="A126" s="34"/>
      <c r="B126" s="35"/>
      <c r="C126" s="29" t="s">
        <v>24</v>
      </c>
      <c r="D126" s="36"/>
      <c r="E126" s="36"/>
      <c r="F126" s="27" t="str">
        <f>E15</f>
        <v>Město Choceň , Jungmannova 301, 565 01 Choceň</v>
      </c>
      <c r="G126" s="36"/>
      <c r="H126" s="36"/>
      <c r="I126" s="29" t="s">
        <v>30</v>
      </c>
      <c r="J126" s="32" t="str">
        <f>E21</f>
        <v>PRODIN a.s., K Vápence 2745, 530 02 Pardubice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IF(E18="","",E18)</f>
        <v>Vyplň údaj</v>
      </c>
      <c r="G127" s="36"/>
      <c r="H127" s="36"/>
      <c r="I127" s="29" t="s">
        <v>35</v>
      </c>
      <c r="J127" s="32" t="str">
        <f>E24</f>
        <v>Bc. Martin Hudec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0" customFormat="1" ht="29.25" customHeight="1">
      <c r="A129" s="153"/>
      <c r="B129" s="154"/>
      <c r="C129" s="155" t="s">
        <v>105</v>
      </c>
      <c r="D129" s="156" t="s">
        <v>63</v>
      </c>
      <c r="E129" s="156" t="s">
        <v>59</v>
      </c>
      <c r="F129" s="156" t="s">
        <v>60</v>
      </c>
      <c r="G129" s="156" t="s">
        <v>106</v>
      </c>
      <c r="H129" s="156" t="s">
        <v>107</v>
      </c>
      <c r="I129" s="156" t="s">
        <v>108</v>
      </c>
      <c r="J129" s="156" t="s">
        <v>100</v>
      </c>
      <c r="K129" s="157" t="s">
        <v>109</v>
      </c>
      <c r="L129" s="158"/>
      <c r="M129" s="75" t="s">
        <v>1</v>
      </c>
      <c r="N129" s="76" t="s">
        <v>42</v>
      </c>
      <c r="O129" s="76" t="s">
        <v>110</v>
      </c>
      <c r="P129" s="76" t="s">
        <v>111</v>
      </c>
      <c r="Q129" s="76" t="s">
        <v>112</v>
      </c>
      <c r="R129" s="76" t="s">
        <v>113</v>
      </c>
      <c r="S129" s="76" t="s">
        <v>114</v>
      </c>
      <c r="T129" s="77" t="s">
        <v>115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9" customHeight="1">
      <c r="A130" s="34"/>
      <c r="B130" s="35"/>
      <c r="C130" s="82" t="s">
        <v>116</v>
      </c>
      <c r="D130" s="36"/>
      <c r="E130" s="36"/>
      <c r="F130" s="36"/>
      <c r="G130" s="36"/>
      <c r="H130" s="36"/>
      <c r="I130" s="36"/>
      <c r="J130" s="159">
        <f>BK130</f>
        <v>0</v>
      </c>
      <c r="K130" s="36"/>
      <c r="L130" s="39"/>
      <c r="M130" s="78"/>
      <c r="N130" s="160"/>
      <c r="O130" s="79"/>
      <c r="P130" s="161">
        <f>P131+P442</f>
        <v>0</v>
      </c>
      <c r="Q130" s="79"/>
      <c r="R130" s="161">
        <f>R131+R442</f>
        <v>464.94008159999993</v>
      </c>
      <c r="S130" s="79"/>
      <c r="T130" s="162">
        <f>T131+T442</f>
        <v>439.92000000000007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77</v>
      </c>
      <c r="AU130" s="17" t="s">
        <v>102</v>
      </c>
      <c r="BK130" s="163">
        <f>BK131+BK442</f>
        <v>0</v>
      </c>
    </row>
    <row r="131" spans="1:65" s="11" customFormat="1" ht="25.9" customHeight="1">
      <c r="B131" s="164"/>
      <c r="C131" s="165"/>
      <c r="D131" s="166" t="s">
        <v>77</v>
      </c>
      <c r="E131" s="167" t="s">
        <v>174</v>
      </c>
      <c r="F131" s="167" t="s">
        <v>175</v>
      </c>
      <c r="G131" s="165"/>
      <c r="H131" s="165"/>
      <c r="I131" s="168"/>
      <c r="J131" s="169">
        <f>BK131</f>
        <v>0</v>
      </c>
      <c r="K131" s="165"/>
      <c r="L131" s="170"/>
      <c r="M131" s="171"/>
      <c r="N131" s="172"/>
      <c r="O131" s="172"/>
      <c r="P131" s="173">
        <f>P132+P236+P256+P260+P284+P335+P339+P357+P409+P440</f>
        <v>0</v>
      </c>
      <c r="Q131" s="172"/>
      <c r="R131" s="173">
        <f>R132+R236+R256+R260+R284+R335+R339+R357+R409+R440</f>
        <v>464.8660415999999</v>
      </c>
      <c r="S131" s="172"/>
      <c r="T131" s="174">
        <f>T132+T236+T256+T260+T284+T335+T339+T357+T409+T440</f>
        <v>439.92000000000007</v>
      </c>
      <c r="AR131" s="175" t="s">
        <v>86</v>
      </c>
      <c r="AT131" s="176" t="s">
        <v>77</v>
      </c>
      <c r="AU131" s="176" t="s">
        <v>78</v>
      </c>
      <c r="AY131" s="175" t="s">
        <v>120</v>
      </c>
      <c r="BK131" s="177">
        <f>BK132+BK236+BK256+BK260+BK284+BK335+BK339+BK357+BK409+BK440</f>
        <v>0</v>
      </c>
    </row>
    <row r="132" spans="1:65" s="11" customFormat="1" ht="22.9" customHeight="1">
      <c r="B132" s="164"/>
      <c r="C132" s="165"/>
      <c r="D132" s="166" t="s">
        <v>77</v>
      </c>
      <c r="E132" s="202" t="s">
        <v>86</v>
      </c>
      <c r="F132" s="202" t="s">
        <v>176</v>
      </c>
      <c r="G132" s="165"/>
      <c r="H132" s="165"/>
      <c r="I132" s="168"/>
      <c r="J132" s="203">
        <f>BK132</f>
        <v>0</v>
      </c>
      <c r="K132" s="165"/>
      <c r="L132" s="170"/>
      <c r="M132" s="171"/>
      <c r="N132" s="172"/>
      <c r="O132" s="172"/>
      <c r="P132" s="173">
        <f>SUM(P133:P235)</f>
        <v>0</v>
      </c>
      <c r="Q132" s="172"/>
      <c r="R132" s="173">
        <f>SUM(R133:R235)</f>
        <v>125.33085999999999</v>
      </c>
      <c r="S132" s="172"/>
      <c r="T132" s="174">
        <f>SUM(T133:T235)</f>
        <v>439.92000000000007</v>
      </c>
      <c r="AR132" s="175" t="s">
        <v>86</v>
      </c>
      <c r="AT132" s="176" t="s">
        <v>77</v>
      </c>
      <c r="AU132" s="176" t="s">
        <v>86</v>
      </c>
      <c r="AY132" s="175" t="s">
        <v>120</v>
      </c>
      <c r="BK132" s="177">
        <f>SUM(BK133:BK235)</f>
        <v>0</v>
      </c>
    </row>
    <row r="133" spans="1:65" s="2" customFormat="1" ht="33" customHeight="1">
      <c r="A133" s="34"/>
      <c r="B133" s="35"/>
      <c r="C133" s="178" t="s">
        <v>86</v>
      </c>
      <c r="D133" s="178" t="s">
        <v>121</v>
      </c>
      <c r="E133" s="179" t="s">
        <v>177</v>
      </c>
      <c r="F133" s="180" t="s">
        <v>178</v>
      </c>
      <c r="G133" s="181" t="s">
        <v>179</v>
      </c>
      <c r="H133" s="182">
        <v>30</v>
      </c>
      <c r="I133" s="183"/>
      <c r="J133" s="184">
        <f>ROUND(I133*H133,2)</f>
        <v>0</v>
      </c>
      <c r="K133" s="180" t="s">
        <v>1</v>
      </c>
      <c r="L133" s="39"/>
      <c r="M133" s="185" t="s">
        <v>1</v>
      </c>
      <c r="N133" s="186" t="s">
        <v>43</v>
      </c>
      <c r="O133" s="71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134</v>
      </c>
      <c r="AT133" s="189" t="s">
        <v>121</v>
      </c>
      <c r="AU133" s="189" t="s">
        <v>88</v>
      </c>
      <c r="AY133" s="17" t="s">
        <v>120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86</v>
      </c>
      <c r="BK133" s="190">
        <f>ROUND(I133*H133,2)</f>
        <v>0</v>
      </c>
      <c r="BL133" s="17" t="s">
        <v>134</v>
      </c>
      <c r="BM133" s="189" t="s">
        <v>180</v>
      </c>
    </row>
    <row r="134" spans="1:65" s="13" customFormat="1" ht="22.5">
      <c r="B134" s="204"/>
      <c r="C134" s="205"/>
      <c r="D134" s="206" t="s">
        <v>181</v>
      </c>
      <c r="E134" s="207" t="s">
        <v>1</v>
      </c>
      <c r="F134" s="208" t="s">
        <v>182</v>
      </c>
      <c r="G134" s="205"/>
      <c r="H134" s="207" t="s">
        <v>1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181</v>
      </c>
      <c r="AU134" s="214" t="s">
        <v>88</v>
      </c>
      <c r="AV134" s="13" t="s">
        <v>86</v>
      </c>
      <c r="AW134" s="13" t="s">
        <v>34</v>
      </c>
      <c r="AX134" s="13" t="s">
        <v>78</v>
      </c>
      <c r="AY134" s="214" t="s">
        <v>120</v>
      </c>
    </row>
    <row r="135" spans="1:65" s="14" customFormat="1" ht="11.25">
      <c r="B135" s="215"/>
      <c r="C135" s="216"/>
      <c r="D135" s="206" t="s">
        <v>181</v>
      </c>
      <c r="E135" s="217" t="s">
        <v>1</v>
      </c>
      <c r="F135" s="218" t="s">
        <v>183</v>
      </c>
      <c r="G135" s="216"/>
      <c r="H135" s="219">
        <v>30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181</v>
      </c>
      <c r="AU135" s="225" t="s">
        <v>88</v>
      </c>
      <c r="AV135" s="14" t="s">
        <v>88</v>
      </c>
      <c r="AW135" s="14" t="s">
        <v>34</v>
      </c>
      <c r="AX135" s="14" t="s">
        <v>86</v>
      </c>
      <c r="AY135" s="225" t="s">
        <v>120</v>
      </c>
    </row>
    <row r="136" spans="1:65" s="2" customFormat="1" ht="24.2" customHeight="1">
      <c r="A136" s="34"/>
      <c r="B136" s="35"/>
      <c r="C136" s="178" t="s">
        <v>88</v>
      </c>
      <c r="D136" s="178" t="s">
        <v>121</v>
      </c>
      <c r="E136" s="179" t="s">
        <v>184</v>
      </c>
      <c r="F136" s="180" t="s">
        <v>185</v>
      </c>
      <c r="G136" s="181" t="s">
        <v>179</v>
      </c>
      <c r="H136" s="182">
        <v>1</v>
      </c>
      <c r="I136" s="183"/>
      <c r="J136" s="184">
        <f>ROUND(I136*H136,2)</f>
        <v>0</v>
      </c>
      <c r="K136" s="180" t="s">
        <v>186</v>
      </c>
      <c r="L136" s="39"/>
      <c r="M136" s="185" t="s">
        <v>1</v>
      </c>
      <c r="N136" s="186" t="s">
        <v>43</v>
      </c>
      <c r="O136" s="71"/>
      <c r="P136" s="187">
        <f>O136*H136</f>
        <v>0</v>
      </c>
      <c r="Q136" s="187">
        <v>0</v>
      </c>
      <c r="R136" s="187">
        <f>Q136*H136</f>
        <v>0</v>
      </c>
      <c r="S136" s="187">
        <v>0.26</v>
      </c>
      <c r="T136" s="188">
        <f>S136*H136</f>
        <v>0.26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134</v>
      </c>
      <c r="AT136" s="189" t="s">
        <v>121</v>
      </c>
      <c r="AU136" s="189" t="s">
        <v>88</v>
      </c>
      <c r="AY136" s="17" t="s">
        <v>120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86</v>
      </c>
      <c r="BK136" s="190">
        <f>ROUND(I136*H136,2)</f>
        <v>0</v>
      </c>
      <c r="BL136" s="17" t="s">
        <v>134</v>
      </c>
      <c r="BM136" s="189" t="s">
        <v>187</v>
      </c>
    </row>
    <row r="137" spans="1:65" s="13" customFormat="1" ht="11.25">
      <c r="B137" s="204"/>
      <c r="C137" s="205"/>
      <c r="D137" s="206" t="s">
        <v>181</v>
      </c>
      <c r="E137" s="207" t="s">
        <v>1</v>
      </c>
      <c r="F137" s="208" t="s">
        <v>188</v>
      </c>
      <c r="G137" s="205"/>
      <c r="H137" s="207" t="s">
        <v>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181</v>
      </c>
      <c r="AU137" s="214" t="s">
        <v>88</v>
      </c>
      <c r="AV137" s="13" t="s">
        <v>86</v>
      </c>
      <c r="AW137" s="13" t="s">
        <v>34</v>
      </c>
      <c r="AX137" s="13" t="s">
        <v>78</v>
      </c>
      <c r="AY137" s="214" t="s">
        <v>120</v>
      </c>
    </row>
    <row r="138" spans="1:65" s="14" customFormat="1" ht="11.25">
      <c r="B138" s="215"/>
      <c r="C138" s="216"/>
      <c r="D138" s="206" t="s">
        <v>181</v>
      </c>
      <c r="E138" s="217" t="s">
        <v>1</v>
      </c>
      <c r="F138" s="218" t="s">
        <v>86</v>
      </c>
      <c r="G138" s="216"/>
      <c r="H138" s="219">
        <v>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181</v>
      </c>
      <c r="AU138" s="225" t="s">
        <v>88</v>
      </c>
      <c r="AV138" s="14" t="s">
        <v>88</v>
      </c>
      <c r="AW138" s="14" t="s">
        <v>34</v>
      </c>
      <c r="AX138" s="14" t="s">
        <v>86</v>
      </c>
      <c r="AY138" s="225" t="s">
        <v>120</v>
      </c>
    </row>
    <row r="139" spans="1:65" s="2" customFormat="1" ht="24.2" customHeight="1">
      <c r="A139" s="34"/>
      <c r="B139" s="35"/>
      <c r="C139" s="178" t="s">
        <v>130</v>
      </c>
      <c r="D139" s="178" t="s">
        <v>121</v>
      </c>
      <c r="E139" s="179" t="s">
        <v>189</v>
      </c>
      <c r="F139" s="180" t="s">
        <v>190</v>
      </c>
      <c r="G139" s="181" t="s">
        <v>179</v>
      </c>
      <c r="H139" s="182">
        <v>73</v>
      </c>
      <c r="I139" s="183"/>
      <c r="J139" s="184">
        <f>ROUND(I139*H139,2)</f>
        <v>0</v>
      </c>
      <c r="K139" s="180" t="s">
        <v>186</v>
      </c>
      <c r="L139" s="39"/>
      <c r="M139" s="185" t="s">
        <v>1</v>
      </c>
      <c r="N139" s="186" t="s">
        <v>43</v>
      </c>
      <c r="O139" s="71"/>
      <c r="P139" s="187">
        <f>O139*H139</f>
        <v>0</v>
      </c>
      <c r="Q139" s="187">
        <v>0</v>
      </c>
      <c r="R139" s="187">
        <f>Q139*H139</f>
        <v>0</v>
      </c>
      <c r="S139" s="187">
        <v>0.22</v>
      </c>
      <c r="T139" s="188">
        <f>S139*H139</f>
        <v>16.059999999999999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134</v>
      </c>
      <c r="AT139" s="189" t="s">
        <v>121</v>
      </c>
      <c r="AU139" s="189" t="s">
        <v>88</v>
      </c>
      <c r="AY139" s="17" t="s">
        <v>120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86</v>
      </c>
      <c r="BK139" s="190">
        <f>ROUND(I139*H139,2)</f>
        <v>0</v>
      </c>
      <c r="BL139" s="17" t="s">
        <v>134</v>
      </c>
      <c r="BM139" s="189" t="s">
        <v>191</v>
      </c>
    </row>
    <row r="140" spans="1:65" s="13" customFormat="1" ht="33.75">
      <c r="B140" s="204"/>
      <c r="C140" s="205"/>
      <c r="D140" s="206" t="s">
        <v>181</v>
      </c>
      <c r="E140" s="207" t="s">
        <v>1</v>
      </c>
      <c r="F140" s="208" t="s">
        <v>192</v>
      </c>
      <c r="G140" s="205"/>
      <c r="H140" s="207" t="s">
        <v>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181</v>
      </c>
      <c r="AU140" s="214" t="s">
        <v>88</v>
      </c>
      <c r="AV140" s="13" t="s">
        <v>86</v>
      </c>
      <c r="AW140" s="13" t="s">
        <v>34</v>
      </c>
      <c r="AX140" s="13" t="s">
        <v>78</v>
      </c>
      <c r="AY140" s="214" t="s">
        <v>120</v>
      </c>
    </row>
    <row r="141" spans="1:65" s="13" customFormat="1" ht="11.25">
      <c r="B141" s="204"/>
      <c r="C141" s="205"/>
      <c r="D141" s="206" t="s">
        <v>181</v>
      </c>
      <c r="E141" s="207" t="s">
        <v>1</v>
      </c>
      <c r="F141" s="208" t="s">
        <v>193</v>
      </c>
      <c r="G141" s="205"/>
      <c r="H141" s="207" t="s">
        <v>1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181</v>
      </c>
      <c r="AU141" s="214" t="s">
        <v>88</v>
      </c>
      <c r="AV141" s="13" t="s">
        <v>86</v>
      </c>
      <c r="AW141" s="13" t="s">
        <v>34</v>
      </c>
      <c r="AX141" s="13" t="s">
        <v>78</v>
      </c>
      <c r="AY141" s="214" t="s">
        <v>120</v>
      </c>
    </row>
    <row r="142" spans="1:65" s="14" customFormat="1" ht="11.25">
      <c r="B142" s="215"/>
      <c r="C142" s="216"/>
      <c r="D142" s="206" t="s">
        <v>181</v>
      </c>
      <c r="E142" s="217" t="s">
        <v>1</v>
      </c>
      <c r="F142" s="218" t="s">
        <v>194</v>
      </c>
      <c r="G142" s="216"/>
      <c r="H142" s="219">
        <v>73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181</v>
      </c>
      <c r="AU142" s="225" t="s">
        <v>88</v>
      </c>
      <c r="AV142" s="14" t="s">
        <v>88</v>
      </c>
      <c r="AW142" s="14" t="s">
        <v>34</v>
      </c>
      <c r="AX142" s="14" t="s">
        <v>86</v>
      </c>
      <c r="AY142" s="225" t="s">
        <v>120</v>
      </c>
    </row>
    <row r="143" spans="1:65" s="2" customFormat="1" ht="24.2" customHeight="1">
      <c r="A143" s="34"/>
      <c r="B143" s="35"/>
      <c r="C143" s="178" t="s">
        <v>134</v>
      </c>
      <c r="D143" s="178" t="s">
        <v>121</v>
      </c>
      <c r="E143" s="179" t="s">
        <v>195</v>
      </c>
      <c r="F143" s="180" t="s">
        <v>196</v>
      </c>
      <c r="G143" s="181" t="s">
        <v>179</v>
      </c>
      <c r="H143" s="182">
        <v>432</v>
      </c>
      <c r="I143" s="183"/>
      <c r="J143" s="184">
        <f>ROUND(I143*H143,2)</f>
        <v>0</v>
      </c>
      <c r="K143" s="180" t="s">
        <v>186</v>
      </c>
      <c r="L143" s="39"/>
      <c r="M143" s="185" t="s">
        <v>1</v>
      </c>
      <c r="N143" s="186" t="s">
        <v>43</v>
      </c>
      <c r="O143" s="71"/>
      <c r="P143" s="187">
        <f>O143*H143</f>
        <v>0</v>
      </c>
      <c r="Q143" s="187">
        <v>0</v>
      </c>
      <c r="R143" s="187">
        <f>Q143*H143</f>
        <v>0</v>
      </c>
      <c r="S143" s="187">
        <v>0.17</v>
      </c>
      <c r="T143" s="188">
        <f>S143*H143</f>
        <v>73.440000000000012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134</v>
      </c>
      <c r="AT143" s="189" t="s">
        <v>121</v>
      </c>
      <c r="AU143" s="189" t="s">
        <v>88</v>
      </c>
      <c r="AY143" s="17" t="s">
        <v>120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86</v>
      </c>
      <c r="BK143" s="190">
        <f>ROUND(I143*H143,2)</f>
        <v>0</v>
      </c>
      <c r="BL143" s="17" t="s">
        <v>134</v>
      </c>
      <c r="BM143" s="189" t="s">
        <v>197</v>
      </c>
    </row>
    <row r="144" spans="1:65" s="13" customFormat="1" ht="22.5">
      <c r="B144" s="204"/>
      <c r="C144" s="205"/>
      <c r="D144" s="206" t="s">
        <v>181</v>
      </c>
      <c r="E144" s="207" t="s">
        <v>1</v>
      </c>
      <c r="F144" s="208" t="s">
        <v>198</v>
      </c>
      <c r="G144" s="205"/>
      <c r="H144" s="207" t="s">
        <v>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181</v>
      </c>
      <c r="AU144" s="214" t="s">
        <v>88</v>
      </c>
      <c r="AV144" s="13" t="s">
        <v>86</v>
      </c>
      <c r="AW144" s="13" t="s">
        <v>34</v>
      </c>
      <c r="AX144" s="13" t="s">
        <v>78</v>
      </c>
      <c r="AY144" s="214" t="s">
        <v>120</v>
      </c>
    </row>
    <row r="145" spans="1:65" s="14" customFormat="1" ht="11.25">
      <c r="B145" s="215"/>
      <c r="C145" s="216"/>
      <c r="D145" s="206" t="s">
        <v>181</v>
      </c>
      <c r="E145" s="217" t="s">
        <v>1</v>
      </c>
      <c r="F145" s="218" t="s">
        <v>199</v>
      </c>
      <c r="G145" s="216"/>
      <c r="H145" s="219">
        <v>432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181</v>
      </c>
      <c r="AU145" s="225" t="s">
        <v>88</v>
      </c>
      <c r="AV145" s="14" t="s">
        <v>88</v>
      </c>
      <c r="AW145" s="14" t="s">
        <v>34</v>
      </c>
      <c r="AX145" s="14" t="s">
        <v>86</v>
      </c>
      <c r="AY145" s="225" t="s">
        <v>120</v>
      </c>
    </row>
    <row r="146" spans="1:65" s="2" customFormat="1" ht="24.2" customHeight="1">
      <c r="A146" s="34"/>
      <c r="B146" s="35"/>
      <c r="C146" s="178" t="s">
        <v>119</v>
      </c>
      <c r="D146" s="178" t="s">
        <v>121</v>
      </c>
      <c r="E146" s="179" t="s">
        <v>200</v>
      </c>
      <c r="F146" s="180" t="s">
        <v>201</v>
      </c>
      <c r="G146" s="181" t="s">
        <v>179</v>
      </c>
      <c r="H146" s="182">
        <v>432</v>
      </c>
      <c r="I146" s="183"/>
      <c r="J146" s="184">
        <f>ROUND(I146*H146,2)</f>
        <v>0</v>
      </c>
      <c r="K146" s="180" t="s">
        <v>186</v>
      </c>
      <c r="L146" s="39"/>
      <c r="M146" s="185" t="s">
        <v>1</v>
      </c>
      <c r="N146" s="186" t="s">
        <v>43</v>
      </c>
      <c r="O146" s="71"/>
      <c r="P146" s="187">
        <f>O146*H146</f>
        <v>0</v>
      </c>
      <c r="Q146" s="187">
        <v>0</v>
      </c>
      <c r="R146" s="187">
        <f>Q146*H146</f>
        <v>0</v>
      </c>
      <c r="S146" s="187">
        <v>0.24</v>
      </c>
      <c r="T146" s="188">
        <f>S146*H146</f>
        <v>103.67999999999999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134</v>
      </c>
      <c r="AT146" s="189" t="s">
        <v>121</v>
      </c>
      <c r="AU146" s="189" t="s">
        <v>88</v>
      </c>
      <c r="AY146" s="17" t="s">
        <v>120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86</v>
      </c>
      <c r="BK146" s="190">
        <f>ROUND(I146*H146,2)</f>
        <v>0</v>
      </c>
      <c r="BL146" s="17" t="s">
        <v>134</v>
      </c>
      <c r="BM146" s="189" t="s">
        <v>202</v>
      </c>
    </row>
    <row r="147" spans="1:65" s="13" customFormat="1" ht="22.5">
      <c r="B147" s="204"/>
      <c r="C147" s="205"/>
      <c r="D147" s="206" t="s">
        <v>181</v>
      </c>
      <c r="E147" s="207" t="s">
        <v>1</v>
      </c>
      <c r="F147" s="208" t="s">
        <v>198</v>
      </c>
      <c r="G147" s="205"/>
      <c r="H147" s="207" t="s">
        <v>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181</v>
      </c>
      <c r="AU147" s="214" t="s">
        <v>88</v>
      </c>
      <c r="AV147" s="13" t="s">
        <v>86</v>
      </c>
      <c r="AW147" s="13" t="s">
        <v>34</v>
      </c>
      <c r="AX147" s="13" t="s">
        <v>78</v>
      </c>
      <c r="AY147" s="214" t="s">
        <v>120</v>
      </c>
    </row>
    <row r="148" spans="1:65" s="14" customFormat="1" ht="11.25">
      <c r="B148" s="215"/>
      <c r="C148" s="216"/>
      <c r="D148" s="206" t="s">
        <v>181</v>
      </c>
      <c r="E148" s="217" t="s">
        <v>1</v>
      </c>
      <c r="F148" s="218" t="s">
        <v>203</v>
      </c>
      <c r="G148" s="216"/>
      <c r="H148" s="219">
        <v>432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181</v>
      </c>
      <c r="AU148" s="225" t="s">
        <v>88</v>
      </c>
      <c r="AV148" s="14" t="s">
        <v>88</v>
      </c>
      <c r="AW148" s="14" t="s">
        <v>34</v>
      </c>
      <c r="AX148" s="14" t="s">
        <v>86</v>
      </c>
      <c r="AY148" s="225" t="s">
        <v>120</v>
      </c>
    </row>
    <row r="149" spans="1:65" s="2" customFormat="1" ht="24.2" customHeight="1">
      <c r="A149" s="34"/>
      <c r="B149" s="35"/>
      <c r="C149" s="178" t="s">
        <v>141</v>
      </c>
      <c r="D149" s="178" t="s">
        <v>121</v>
      </c>
      <c r="E149" s="179" t="s">
        <v>204</v>
      </c>
      <c r="F149" s="180" t="s">
        <v>205</v>
      </c>
      <c r="G149" s="181" t="s">
        <v>179</v>
      </c>
      <c r="H149" s="182">
        <v>477</v>
      </c>
      <c r="I149" s="183"/>
      <c r="J149" s="184">
        <f>ROUND(I149*H149,2)</f>
        <v>0</v>
      </c>
      <c r="K149" s="180" t="s">
        <v>186</v>
      </c>
      <c r="L149" s="39"/>
      <c r="M149" s="185" t="s">
        <v>1</v>
      </c>
      <c r="N149" s="186" t="s">
        <v>43</v>
      </c>
      <c r="O149" s="71"/>
      <c r="P149" s="187">
        <f>O149*H149</f>
        <v>0</v>
      </c>
      <c r="Q149" s="187">
        <v>0</v>
      </c>
      <c r="R149" s="187">
        <f>Q149*H149</f>
        <v>0</v>
      </c>
      <c r="S149" s="187">
        <v>0.22</v>
      </c>
      <c r="T149" s="188">
        <f>S149*H149</f>
        <v>104.94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134</v>
      </c>
      <c r="AT149" s="189" t="s">
        <v>121</v>
      </c>
      <c r="AU149" s="189" t="s">
        <v>88</v>
      </c>
      <c r="AY149" s="17" t="s">
        <v>120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86</v>
      </c>
      <c r="BK149" s="190">
        <f>ROUND(I149*H149,2)</f>
        <v>0</v>
      </c>
      <c r="BL149" s="17" t="s">
        <v>134</v>
      </c>
      <c r="BM149" s="189" t="s">
        <v>206</v>
      </c>
    </row>
    <row r="150" spans="1:65" s="13" customFormat="1" ht="22.5">
      <c r="B150" s="204"/>
      <c r="C150" s="205"/>
      <c r="D150" s="206" t="s">
        <v>181</v>
      </c>
      <c r="E150" s="207" t="s">
        <v>1</v>
      </c>
      <c r="F150" s="208" t="s">
        <v>198</v>
      </c>
      <c r="G150" s="205"/>
      <c r="H150" s="207" t="s">
        <v>1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181</v>
      </c>
      <c r="AU150" s="214" t="s">
        <v>88</v>
      </c>
      <c r="AV150" s="13" t="s">
        <v>86</v>
      </c>
      <c r="AW150" s="13" t="s">
        <v>34</v>
      </c>
      <c r="AX150" s="13" t="s">
        <v>78</v>
      </c>
      <c r="AY150" s="214" t="s">
        <v>120</v>
      </c>
    </row>
    <row r="151" spans="1:65" s="14" customFormat="1" ht="11.25">
      <c r="B151" s="215"/>
      <c r="C151" s="216"/>
      <c r="D151" s="206" t="s">
        <v>181</v>
      </c>
      <c r="E151" s="217" t="s">
        <v>1</v>
      </c>
      <c r="F151" s="218" t="s">
        <v>207</v>
      </c>
      <c r="G151" s="216"/>
      <c r="H151" s="219">
        <v>432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181</v>
      </c>
      <c r="AU151" s="225" t="s">
        <v>88</v>
      </c>
      <c r="AV151" s="14" t="s">
        <v>88</v>
      </c>
      <c r="AW151" s="14" t="s">
        <v>34</v>
      </c>
      <c r="AX151" s="14" t="s">
        <v>78</v>
      </c>
      <c r="AY151" s="225" t="s">
        <v>120</v>
      </c>
    </row>
    <row r="152" spans="1:65" s="13" customFormat="1" ht="22.5">
      <c r="B152" s="204"/>
      <c r="C152" s="205"/>
      <c r="D152" s="206" t="s">
        <v>181</v>
      </c>
      <c r="E152" s="207" t="s">
        <v>1</v>
      </c>
      <c r="F152" s="208" t="s">
        <v>208</v>
      </c>
      <c r="G152" s="205"/>
      <c r="H152" s="207" t="s">
        <v>1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181</v>
      </c>
      <c r="AU152" s="214" t="s">
        <v>88</v>
      </c>
      <c r="AV152" s="13" t="s">
        <v>86</v>
      </c>
      <c r="AW152" s="13" t="s">
        <v>34</v>
      </c>
      <c r="AX152" s="13" t="s">
        <v>78</v>
      </c>
      <c r="AY152" s="214" t="s">
        <v>120</v>
      </c>
    </row>
    <row r="153" spans="1:65" s="14" customFormat="1" ht="11.25">
      <c r="B153" s="215"/>
      <c r="C153" s="216"/>
      <c r="D153" s="206" t="s">
        <v>181</v>
      </c>
      <c r="E153" s="217" t="s">
        <v>1</v>
      </c>
      <c r="F153" s="218" t="s">
        <v>209</v>
      </c>
      <c r="G153" s="216"/>
      <c r="H153" s="219">
        <v>45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181</v>
      </c>
      <c r="AU153" s="225" t="s">
        <v>88</v>
      </c>
      <c r="AV153" s="14" t="s">
        <v>88</v>
      </c>
      <c r="AW153" s="14" t="s">
        <v>34</v>
      </c>
      <c r="AX153" s="14" t="s">
        <v>78</v>
      </c>
      <c r="AY153" s="225" t="s">
        <v>120</v>
      </c>
    </row>
    <row r="154" spans="1:65" s="15" customFormat="1" ht="11.25">
      <c r="B154" s="226"/>
      <c r="C154" s="227"/>
      <c r="D154" s="206" t="s">
        <v>181</v>
      </c>
      <c r="E154" s="228" t="s">
        <v>1</v>
      </c>
      <c r="F154" s="229" t="s">
        <v>210</v>
      </c>
      <c r="G154" s="227"/>
      <c r="H154" s="230">
        <v>477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181</v>
      </c>
      <c r="AU154" s="236" t="s">
        <v>88</v>
      </c>
      <c r="AV154" s="15" t="s">
        <v>134</v>
      </c>
      <c r="AW154" s="15" t="s">
        <v>34</v>
      </c>
      <c r="AX154" s="15" t="s">
        <v>86</v>
      </c>
      <c r="AY154" s="236" t="s">
        <v>120</v>
      </c>
    </row>
    <row r="155" spans="1:65" s="2" customFormat="1" ht="24.2" customHeight="1">
      <c r="A155" s="34"/>
      <c r="B155" s="35"/>
      <c r="C155" s="178" t="s">
        <v>145</v>
      </c>
      <c r="D155" s="178" t="s">
        <v>121</v>
      </c>
      <c r="E155" s="179" t="s">
        <v>211</v>
      </c>
      <c r="F155" s="180" t="s">
        <v>212</v>
      </c>
      <c r="G155" s="181" t="s">
        <v>179</v>
      </c>
      <c r="H155" s="182">
        <v>43</v>
      </c>
      <c r="I155" s="183"/>
      <c r="J155" s="184">
        <f>ROUND(I155*H155,2)</f>
        <v>0</v>
      </c>
      <c r="K155" s="180" t="s">
        <v>186</v>
      </c>
      <c r="L155" s="39"/>
      <c r="M155" s="185" t="s">
        <v>1</v>
      </c>
      <c r="N155" s="186" t="s">
        <v>43</v>
      </c>
      <c r="O155" s="71"/>
      <c r="P155" s="187">
        <f>O155*H155</f>
        <v>0</v>
      </c>
      <c r="Q155" s="187">
        <v>0</v>
      </c>
      <c r="R155" s="187">
        <f>Q155*H155</f>
        <v>0</v>
      </c>
      <c r="S155" s="187">
        <v>0.17</v>
      </c>
      <c r="T155" s="188">
        <f>S155*H155</f>
        <v>7.3100000000000005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134</v>
      </c>
      <c r="AT155" s="189" t="s">
        <v>121</v>
      </c>
      <c r="AU155" s="189" t="s">
        <v>88</v>
      </c>
      <c r="AY155" s="17" t="s">
        <v>120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86</v>
      </c>
      <c r="BK155" s="190">
        <f>ROUND(I155*H155,2)</f>
        <v>0</v>
      </c>
      <c r="BL155" s="17" t="s">
        <v>134</v>
      </c>
      <c r="BM155" s="189" t="s">
        <v>213</v>
      </c>
    </row>
    <row r="156" spans="1:65" s="13" customFormat="1" ht="33.75">
      <c r="B156" s="204"/>
      <c r="C156" s="205"/>
      <c r="D156" s="206" t="s">
        <v>181</v>
      </c>
      <c r="E156" s="207" t="s">
        <v>1</v>
      </c>
      <c r="F156" s="208" t="s">
        <v>214</v>
      </c>
      <c r="G156" s="205"/>
      <c r="H156" s="207" t="s">
        <v>1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181</v>
      </c>
      <c r="AU156" s="214" t="s">
        <v>88</v>
      </c>
      <c r="AV156" s="13" t="s">
        <v>86</v>
      </c>
      <c r="AW156" s="13" t="s">
        <v>34</v>
      </c>
      <c r="AX156" s="13" t="s">
        <v>78</v>
      </c>
      <c r="AY156" s="214" t="s">
        <v>120</v>
      </c>
    </row>
    <row r="157" spans="1:65" s="14" customFormat="1" ht="11.25">
      <c r="B157" s="215"/>
      <c r="C157" s="216"/>
      <c r="D157" s="206" t="s">
        <v>181</v>
      </c>
      <c r="E157" s="217" t="s">
        <v>1</v>
      </c>
      <c r="F157" s="218" t="s">
        <v>215</v>
      </c>
      <c r="G157" s="216"/>
      <c r="H157" s="219">
        <v>43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181</v>
      </c>
      <c r="AU157" s="225" t="s">
        <v>88</v>
      </c>
      <c r="AV157" s="14" t="s">
        <v>88</v>
      </c>
      <c r="AW157" s="14" t="s">
        <v>34</v>
      </c>
      <c r="AX157" s="14" t="s">
        <v>86</v>
      </c>
      <c r="AY157" s="225" t="s">
        <v>120</v>
      </c>
    </row>
    <row r="158" spans="1:65" s="2" customFormat="1" ht="24.2" customHeight="1">
      <c r="A158" s="34"/>
      <c r="B158" s="35"/>
      <c r="C158" s="178" t="s">
        <v>149</v>
      </c>
      <c r="D158" s="178" t="s">
        <v>121</v>
      </c>
      <c r="E158" s="179" t="s">
        <v>216</v>
      </c>
      <c r="F158" s="180" t="s">
        <v>217</v>
      </c>
      <c r="G158" s="181" t="s">
        <v>179</v>
      </c>
      <c r="H158" s="182">
        <v>45</v>
      </c>
      <c r="I158" s="183"/>
      <c r="J158" s="184">
        <f>ROUND(I158*H158,2)</f>
        <v>0</v>
      </c>
      <c r="K158" s="180" t="s">
        <v>186</v>
      </c>
      <c r="L158" s="39"/>
      <c r="M158" s="185" t="s">
        <v>1</v>
      </c>
      <c r="N158" s="186" t="s">
        <v>43</v>
      </c>
      <c r="O158" s="71"/>
      <c r="P158" s="187">
        <f>O158*H158</f>
        <v>0</v>
      </c>
      <c r="Q158" s="187">
        <v>0</v>
      </c>
      <c r="R158" s="187">
        <f>Q158*H158</f>
        <v>0</v>
      </c>
      <c r="S158" s="187">
        <v>0.44</v>
      </c>
      <c r="T158" s="188">
        <f>S158*H158</f>
        <v>19.8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134</v>
      </c>
      <c r="AT158" s="189" t="s">
        <v>121</v>
      </c>
      <c r="AU158" s="189" t="s">
        <v>88</v>
      </c>
      <c r="AY158" s="17" t="s">
        <v>120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86</v>
      </c>
      <c r="BK158" s="190">
        <f>ROUND(I158*H158,2)</f>
        <v>0</v>
      </c>
      <c r="BL158" s="17" t="s">
        <v>134</v>
      </c>
      <c r="BM158" s="189" t="s">
        <v>218</v>
      </c>
    </row>
    <row r="159" spans="1:65" s="13" customFormat="1" ht="22.5">
      <c r="B159" s="204"/>
      <c r="C159" s="205"/>
      <c r="D159" s="206" t="s">
        <v>181</v>
      </c>
      <c r="E159" s="207" t="s">
        <v>1</v>
      </c>
      <c r="F159" s="208" t="s">
        <v>208</v>
      </c>
      <c r="G159" s="205"/>
      <c r="H159" s="207" t="s">
        <v>1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181</v>
      </c>
      <c r="AU159" s="214" t="s">
        <v>88</v>
      </c>
      <c r="AV159" s="13" t="s">
        <v>86</v>
      </c>
      <c r="AW159" s="13" t="s">
        <v>34</v>
      </c>
      <c r="AX159" s="13" t="s">
        <v>78</v>
      </c>
      <c r="AY159" s="214" t="s">
        <v>120</v>
      </c>
    </row>
    <row r="160" spans="1:65" s="14" customFormat="1" ht="11.25">
      <c r="B160" s="215"/>
      <c r="C160" s="216"/>
      <c r="D160" s="206" t="s">
        <v>181</v>
      </c>
      <c r="E160" s="217" t="s">
        <v>1</v>
      </c>
      <c r="F160" s="218" t="s">
        <v>219</v>
      </c>
      <c r="G160" s="216"/>
      <c r="H160" s="219">
        <v>45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181</v>
      </c>
      <c r="AU160" s="225" t="s">
        <v>88</v>
      </c>
      <c r="AV160" s="14" t="s">
        <v>88</v>
      </c>
      <c r="AW160" s="14" t="s">
        <v>34</v>
      </c>
      <c r="AX160" s="14" t="s">
        <v>86</v>
      </c>
      <c r="AY160" s="225" t="s">
        <v>120</v>
      </c>
    </row>
    <row r="161" spans="1:65" s="2" customFormat="1" ht="24.2" customHeight="1">
      <c r="A161" s="34"/>
      <c r="B161" s="35"/>
      <c r="C161" s="178" t="s">
        <v>154</v>
      </c>
      <c r="D161" s="178" t="s">
        <v>121</v>
      </c>
      <c r="E161" s="179" t="s">
        <v>220</v>
      </c>
      <c r="F161" s="180" t="s">
        <v>221</v>
      </c>
      <c r="G161" s="181" t="s">
        <v>179</v>
      </c>
      <c r="H161" s="182">
        <v>313</v>
      </c>
      <c r="I161" s="183"/>
      <c r="J161" s="184">
        <f>ROUND(I161*H161,2)</f>
        <v>0</v>
      </c>
      <c r="K161" s="180" t="s">
        <v>186</v>
      </c>
      <c r="L161" s="39"/>
      <c r="M161" s="185" t="s">
        <v>1</v>
      </c>
      <c r="N161" s="186" t="s">
        <v>43</v>
      </c>
      <c r="O161" s="71"/>
      <c r="P161" s="187">
        <f>O161*H161</f>
        <v>0</v>
      </c>
      <c r="Q161" s="187">
        <v>9.0000000000000006E-5</v>
      </c>
      <c r="R161" s="187">
        <f>Q161*H161</f>
        <v>2.8170000000000001E-2</v>
      </c>
      <c r="S161" s="187">
        <v>0.23</v>
      </c>
      <c r="T161" s="188">
        <f>S161*H161</f>
        <v>71.990000000000009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134</v>
      </c>
      <c r="AT161" s="189" t="s">
        <v>121</v>
      </c>
      <c r="AU161" s="189" t="s">
        <v>88</v>
      </c>
      <c r="AY161" s="17" t="s">
        <v>120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86</v>
      </c>
      <c r="BK161" s="190">
        <f>ROUND(I161*H161,2)</f>
        <v>0</v>
      </c>
      <c r="BL161" s="17" t="s">
        <v>134</v>
      </c>
      <c r="BM161" s="189" t="s">
        <v>222</v>
      </c>
    </row>
    <row r="162" spans="1:65" s="13" customFormat="1" ht="33.75">
      <c r="B162" s="204"/>
      <c r="C162" s="205"/>
      <c r="D162" s="206" t="s">
        <v>181</v>
      </c>
      <c r="E162" s="207" t="s">
        <v>1</v>
      </c>
      <c r="F162" s="208" t="s">
        <v>223</v>
      </c>
      <c r="G162" s="205"/>
      <c r="H162" s="207" t="s">
        <v>1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181</v>
      </c>
      <c r="AU162" s="214" t="s">
        <v>88</v>
      </c>
      <c r="AV162" s="13" t="s">
        <v>86</v>
      </c>
      <c r="AW162" s="13" t="s">
        <v>34</v>
      </c>
      <c r="AX162" s="13" t="s">
        <v>78</v>
      </c>
      <c r="AY162" s="214" t="s">
        <v>120</v>
      </c>
    </row>
    <row r="163" spans="1:65" s="14" customFormat="1" ht="11.25">
      <c r="B163" s="215"/>
      <c r="C163" s="216"/>
      <c r="D163" s="206" t="s">
        <v>181</v>
      </c>
      <c r="E163" s="217" t="s">
        <v>1</v>
      </c>
      <c r="F163" s="218" t="s">
        <v>224</v>
      </c>
      <c r="G163" s="216"/>
      <c r="H163" s="219">
        <v>313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181</v>
      </c>
      <c r="AU163" s="225" t="s">
        <v>88</v>
      </c>
      <c r="AV163" s="14" t="s">
        <v>88</v>
      </c>
      <c r="AW163" s="14" t="s">
        <v>34</v>
      </c>
      <c r="AX163" s="14" t="s">
        <v>86</v>
      </c>
      <c r="AY163" s="225" t="s">
        <v>120</v>
      </c>
    </row>
    <row r="164" spans="1:65" s="2" customFormat="1" ht="16.5" customHeight="1">
      <c r="A164" s="34"/>
      <c r="B164" s="35"/>
      <c r="C164" s="178" t="s">
        <v>225</v>
      </c>
      <c r="D164" s="178" t="s">
        <v>121</v>
      </c>
      <c r="E164" s="179" t="s">
        <v>226</v>
      </c>
      <c r="F164" s="180" t="s">
        <v>227</v>
      </c>
      <c r="G164" s="181" t="s">
        <v>228</v>
      </c>
      <c r="H164" s="182">
        <v>29</v>
      </c>
      <c r="I164" s="183"/>
      <c r="J164" s="184">
        <f>ROUND(I164*H164,2)</f>
        <v>0</v>
      </c>
      <c r="K164" s="180" t="s">
        <v>186</v>
      </c>
      <c r="L164" s="39"/>
      <c r="M164" s="185" t="s">
        <v>1</v>
      </c>
      <c r="N164" s="186" t="s">
        <v>43</v>
      </c>
      <c r="O164" s="71"/>
      <c r="P164" s="187">
        <f>O164*H164</f>
        <v>0</v>
      </c>
      <c r="Q164" s="187">
        <v>0</v>
      </c>
      <c r="R164" s="187">
        <f>Q164*H164</f>
        <v>0</v>
      </c>
      <c r="S164" s="187">
        <v>0.28999999999999998</v>
      </c>
      <c r="T164" s="188">
        <f>S164*H164</f>
        <v>8.41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134</v>
      </c>
      <c r="AT164" s="189" t="s">
        <v>121</v>
      </c>
      <c r="AU164" s="189" t="s">
        <v>88</v>
      </c>
      <c r="AY164" s="17" t="s">
        <v>120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86</v>
      </c>
      <c r="BK164" s="190">
        <f>ROUND(I164*H164,2)</f>
        <v>0</v>
      </c>
      <c r="BL164" s="17" t="s">
        <v>134</v>
      </c>
      <c r="BM164" s="189" t="s">
        <v>229</v>
      </c>
    </row>
    <row r="165" spans="1:65" s="13" customFormat="1" ht="11.25">
      <c r="B165" s="204"/>
      <c r="C165" s="205"/>
      <c r="D165" s="206" t="s">
        <v>181</v>
      </c>
      <c r="E165" s="207" t="s">
        <v>1</v>
      </c>
      <c r="F165" s="208" t="s">
        <v>230</v>
      </c>
      <c r="G165" s="205"/>
      <c r="H165" s="207" t="s">
        <v>1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181</v>
      </c>
      <c r="AU165" s="214" t="s">
        <v>88</v>
      </c>
      <c r="AV165" s="13" t="s">
        <v>86</v>
      </c>
      <c r="AW165" s="13" t="s">
        <v>34</v>
      </c>
      <c r="AX165" s="13" t="s">
        <v>78</v>
      </c>
      <c r="AY165" s="214" t="s">
        <v>120</v>
      </c>
    </row>
    <row r="166" spans="1:65" s="13" customFormat="1" ht="11.25">
      <c r="B166" s="204"/>
      <c r="C166" s="205"/>
      <c r="D166" s="206" t="s">
        <v>181</v>
      </c>
      <c r="E166" s="207" t="s">
        <v>1</v>
      </c>
      <c r="F166" s="208" t="s">
        <v>231</v>
      </c>
      <c r="G166" s="205"/>
      <c r="H166" s="207" t="s">
        <v>1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181</v>
      </c>
      <c r="AU166" s="214" t="s">
        <v>88</v>
      </c>
      <c r="AV166" s="13" t="s">
        <v>86</v>
      </c>
      <c r="AW166" s="13" t="s">
        <v>34</v>
      </c>
      <c r="AX166" s="13" t="s">
        <v>78</v>
      </c>
      <c r="AY166" s="214" t="s">
        <v>120</v>
      </c>
    </row>
    <row r="167" spans="1:65" s="14" customFormat="1" ht="11.25">
      <c r="B167" s="215"/>
      <c r="C167" s="216"/>
      <c r="D167" s="206" t="s">
        <v>181</v>
      </c>
      <c r="E167" s="217" t="s">
        <v>1</v>
      </c>
      <c r="F167" s="218" t="s">
        <v>232</v>
      </c>
      <c r="G167" s="216"/>
      <c r="H167" s="219">
        <v>29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181</v>
      </c>
      <c r="AU167" s="225" t="s">
        <v>88</v>
      </c>
      <c r="AV167" s="14" t="s">
        <v>88</v>
      </c>
      <c r="AW167" s="14" t="s">
        <v>34</v>
      </c>
      <c r="AX167" s="14" t="s">
        <v>86</v>
      </c>
      <c r="AY167" s="225" t="s">
        <v>120</v>
      </c>
    </row>
    <row r="168" spans="1:65" s="2" customFormat="1" ht="16.5" customHeight="1">
      <c r="A168" s="34"/>
      <c r="B168" s="35"/>
      <c r="C168" s="178" t="s">
        <v>233</v>
      </c>
      <c r="D168" s="178" t="s">
        <v>121</v>
      </c>
      <c r="E168" s="179" t="s">
        <v>234</v>
      </c>
      <c r="F168" s="180" t="s">
        <v>235</v>
      </c>
      <c r="G168" s="181" t="s">
        <v>228</v>
      </c>
      <c r="H168" s="182">
        <v>166</v>
      </c>
      <c r="I168" s="183"/>
      <c r="J168" s="184">
        <f>ROUND(I168*H168,2)</f>
        <v>0</v>
      </c>
      <c r="K168" s="180" t="s">
        <v>186</v>
      </c>
      <c r="L168" s="39"/>
      <c r="M168" s="185" t="s">
        <v>1</v>
      </c>
      <c r="N168" s="186" t="s">
        <v>43</v>
      </c>
      <c r="O168" s="71"/>
      <c r="P168" s="187">
        <f>O168*H168</f>
        <v>0</v>
      </c>
      <c r="Q168" s="187">
        <v>0</v>
      </c>
      <c r="R168" s="187">
        <f>Q168*H168</f>
        <v>0</v>
      </c>
      <c r="S168" s="187">
        <v>0.20499999999999999</v>
      </c>
      <c r="T168" s="188">
        <f>S168*H168</f>
        <v>34.03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134</v>
      </c>
      <c r="AT168" s="189" t="s">
        <v>121</v>
      </c>
      <c r="AU168" s="189" t="s">
        <v>88</v>
      </c>
      <c r="AY168" s="17" t="s">
        <v>120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86</v>
      </c>
      <c r="BK168" s="190">
        <f>ROUND(I168*H168,2)</f>
        <v>0</v>
      </c>
      <c r="BL168" s="17" t="s">
        <v>134</v>
      </c>
      <c r="BM168" s="189" t="s">
        <v>236</v>
      </c>
    </row>
    <row r="169" spans="1:65" s="14" customFormat="1" ht="11.25">
      <c r="B169" s="215"/>
      <c r="C169" s="216"/>
      <c r="D169" s="206" t="s">
        <v>181</v>
      </c>
      <c r="E169" s="217" t="s">
        <v>1</v>
      </c>
      <c r="F169" s="218" t="s">
        <v>237</v>
      </c>
      <c r="G169" s="216"/>
      <c r="H169" s="219">
        <v>166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181</v>
      </c>
      <c r="AU169" s="225" t="s">
        <v>88</v>
      </c>
      <c r="AV169" s="14" t="s">
        <v>88</v>
      </c>
      <c r="AW169" s="14" t="s">
        <v>34</v>
      </c>
      <c r="AX169" s="14" t="s">
        <v>86</v>
      </c>
      <c r="AY169" s="225" t="s">
        <v>120</v>
      </c>
    </row>
    <row r="170" spans="1:65" s="2" customFormat="1" ht="33" customHeight="1">
      <c r="A170" s="34"/>
      <c r="B170" s="35"/>
      <c r="C170" s="178" t="s">
        <v>238</v>
      </c>
      <c r="D170" s="178" t="s">
        <v>121</v>
      </c>
      <c r="E170" s="179" t="s">
        <v>239</v>
      </c>
      <c r="F170" s="180" t="s">
        <v>240</v>
      </c>
      <c r="G170" s="181" t="s">
        <v>241</v>
      </c>
      <c r="H170" s="182">
        <v>54.39</v>
      </c>
      <c r="I170" s="183"/>
      <c r="J170" s="184">
        <f>ROUND(I170*H170,2)</f>
        <v>0</v>
      </c>
      <c r="K170" s="180" t="s">
        <v>186</v>
      </c>
      <c r="L170" s="39"/>
      <c r="M170" s="185" t="s">
        <v>1</v>
      </c>
      <c r="N170" s="186" t="s">
        <v>43</v>
      </c>
      <c r="O170" s="71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134</v>
      </c>
      <c r="AT170" s="189" t="s">
        <v>121</v>
      </c>
      <c r="AU170" s="189" t="s">
        <v>88</v>
      </c>
      <c r="AY170" s="17" t="s">
        <v>120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86</v>
      </c>
      <c r="BK170" s="190">
        <f>ROUND(I170*H170,2)</f>
        <v>0</v>
      </c>
      <c r="BL170" s="17" t="s">
        <v>134</v>
      </c>
      <c r="BM170" s="189" t="s">
        <v>242</v>
      </c>
    </row>
    <row r="171" spans="1:65" s="13" customFormat="1" ht="11.25">
      <c r="B171" s="204"/>
      <c r="C171" s="205"/>
      <c r="D171" s="206" t="s">
        <v>181</v>
      </c>
      <c r="E171" s="207" t="s">
        <v>1</v>
      </c>
      <c r="F171" s="208" t="s">
        <v>243</v>
      </c>
      <c r="G171" s="205"/>
      <c r="H171" s="207" t="s">
        <v>1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181</v>
      </c>
      <c r="AU171" s="214" t="s">
        <v>88</v>
      </c>
      <c r="AV171" s="13" t="s">
        <v>86</v>
      </c>
      <c r="AW171" s="13" t="s">
        <v>34</v>
      </c>
      <c r="AX171" s="13" t="s">
        <v>78</v>
      </c>
      <c r="AY171" s="214" t="s">
        <v>120</v>
      </c>
    </row>
    <row r="172" spans="1:65" s="14" customFormat="1" ht="11.25">
      <c r="B172" s="215"/>
      <c r="C172" s="216"/>
      <c r="D172" s="206" t="s">
        <v>181</v>
      </c>
      <c r="E172" s="217" t="s">
        <v>1</v>
      </c>
      <c r="F172" s="218" t="s">
        <v>244</v>
      </c>
      <c r="G172" s="216"/>
      <c r="H172" s="219">
        <v>52.44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181</v>
      </c>
      <c r="AU172" s="225" t="s">
        <v>88</v>
      </c>
      <c r="AV172" s="14" t="s">
        <v>88</v>
      </c>
      <c r="AW172" s="14" t="s">
        <v>34</v>
      </c>
      <c r="AX172" s="14" t="s">
        <v>78</v>
      </c>
      <c r="AY172" s="225" t="s">
        <v>120</v>
      </c>
    </row>
    <row r="173" spans="1:65" s="13" customFormat="1" ht="11.25">
      <c r="B173" s="204"/>
      <c r="C173" s="205"/>
      <c r="D173" s="206" t="s">
        <v>181</v>
      </c>
      <c r="E173" s="207" t="s">
        <v>1</v>
      </c>
      <c r="F173" s="208" t="s">
        <v>245</v>
      </c>
      <c r="G173" s="205"/>
      <c r="H173" s="207" t="s">
        <v>1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181</v>
      </c>
      <c r="AU173" s="214" t="s">
        <v>88</v>
      </c>
      <c r="AV173" s="13" t="s">
        <v>86</v>
      </c>
      <c r="AW173" s="13" t="s">
        <v>34</v>
      </c>
      <c r="AX173" s="13" t="s">
        <v>78</v>
      </c>
      <c r="AY173" s="214" t="s">
        <v>120</v>
      </c>
    </row>
    <row r="174" spans="1:65" s="14" customFormat="1" ht="11.25">
      <c r="B174" s="215"/>
      <c r="C174" s="216"/>
      <c r="D174" s="206" t="s">
        <v>181</v>
      </c>
      <c r="E174" s="217" t="s">
        <v>1</v>
      </c>
      <c r="F174" s="218" t="s">
        <v>246</v>
      </c>
      <c r="G174" s="216"/>
      <c r="H174" s="219">
        <v>1.45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181</v>
      </c>
      <c r="AU174" s="225" t="s">
        <v>88</v>
      </c>
      <c r="AV174" s="14" t="s">
        <v>88</v>
      </c>
      <c r="AW174" s="14" t="s">
        <v>34</v>
      </c>
      <c r="AX174" s="14" t="s">
        <v>78</v>
      </c>
      <c r="AY174" s="225" t="s">
        <v>120</v>
      </c>
    </row>
    <row r="175" spans="1:65" s="13" customFormat="1" ht="11.25">
      <c r="B175" s="204"/>
      <c r="C175" s="205"/>
      <c r="D175" s="206" t="s">
        <v>181</v>
      </c>
      <c r="E175" s="207" t="s">
        <v>1</v>
      </c>
      <c r="F175" s="208" t="s">
        <v>247</v>
      </c>
      <c r="G175" s="205"/>
      <c r="H175" s="207" t="s">
        <v>1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181</v>
      </c>
      <c r="AU175" s="214" t="s">
        <v>88</v>
      </c>
      <c r="AV175" s="13" t="s">
        <v>86</v>
      </c>
      <c r="AW175" s="13" t="s">
        <v>34</v>
      </c>
      <c r="AX175" s="13" t="s">
        <v>78</v>
      </c>
      <c r="AY175" s="214" t="s">
        <v>120</v>
      </c>
    </row>
    <row r="176" spans="1:65" s="14" customFormat="1" ht="11.25">
      <c r="B176" s="215"/>
      <c r="C176" s="216"/>
      <c r="D176" s="206" t="s">
        <v>181</v>
      </c>
      <c r="E176" s="217" t="s">
        <v>1</v>
      </c>
      <c r="F176" s="218" t="s">
        <v>248</v>
      </c>
      <c r="G176" s="216"/>
      <c r="H176" s="219">
        <v>0.5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181</v>
      </c>
      <c r="AU176" s="225" t="s">
        <v>88</v>
      </c>
      <c r="AV176" s="14" t="s">
        <v>88</v>
      </c>
      <c r="AW176" s="14" t="s">
        <v>34</v>
      </c>
      <c r="AX176" s="14" t="s">
        <v>78</v>
      </c>
      <c r="AY176" s="225" t="s">
        <v>120</v>
      </c>
    </row>
    <row r="177" spans="1:65" s="15" customFormat="1" ht="11.25">
      <c r="B177" s="226"/>
      <c r="C177" s="227"/>
      <c r="D177" s="206" t="s">
        <v>181</v>
      </c>
      <c r="E177" s="228" t="s">
        <v>1</v>
      </c>
      <c r="F177" s="229" t="s">
        <v>210</v>
      </c>
      <c r="G177" s="227"/>
      <c r="H177" s="230">
        <v>54.39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181</v>
      </c>
      <c r="AU177" s="236" t="s">
        <v>88</v>
      </c>
      <c r="AV177" s="15" t="s">
        <v>134</v>
      </c>
      <c r="AW177" s="15" t="s">
        <v>34</v>
      </c>
      <c r="AX177" s="15" t="s">
        <v>86</v>
      </c>
      <c r="AY177" s="236" t="s">
        <v>120</v>
      </c>
    </row>
    <row r="178" spans="1:65" s="2" customFormat="1" ht="24.2" customHeight="1">
      <c r="A178" s="34"/>
      <c r="B178" s="35"/>
      <c r="C178" s="178" t="s">
        <v>249</v>
      </c>
      <c r="D178" s="178" t="s">
        <v>121</v>
      </c>
      <c r="E178" s="179" t="s">
        <v>250</v>
      </c>
      <c r="F178" s="180" t="s">
        <v>251</v>
      </c>
      <c r="G178" s="181" t="s">
        <v>241</v>
      </c>
      <c r="H178" s="182">
        <v>6</v>
      </c>
      <c r="I178" s="183"/>
      <c r="J178" s="184">
        <f>ROUND(I178*H178,2)</f>
        <v>0</v>
      </c>
      <c r="K178" s="180" t="s">
        <v>186</v>
      </c>
      <c r="L178" s="39"/>
      <c r="M178" s="185" t="s">
        <v>1</v>
      </c>
      <c r="N178" s="186" t="s">
        <v>43</v>
      </c>
      <c r="O178" s="71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134</v>
      </c>
      <c r="AT178" s="189" t="s">
        <v>121</v>
      </c>
      <c r="AU178" s="189" t="s">
        <v>88</v>
      </c>
      <c r="AY178" s="17" t="s">
        <v>120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86</v>
      </c>
      <c r="BK178" s="190">
        <f>ROUND(I178*H178,2)</f>
        <v>0</v>
      </c>
      <c r="BL178" s="17" t="s">
        <v>134</v>
      </c>
      <c r="BM178" s="189" t="s">
        <v>252</v>
      </c>
    </row>
    <row r="179" spans="1:65" s="13" customFormat="1" ht="11.25">
      <c r="B179" s="204"/>
      <c r="C179" s="205"/>
      <c r="D179" s="206" t="s">
        <v>181</v>
      </c>
      <c r="E179" s="207" t="s">
        <v>1</v>
      </c>
      <c r="F179" s="208" t="s">
        <v>253</v>
      </c>
      <c r="G179" s="205"/>
      <c r="H179" s="207" t="s">
        <v>1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181</v>
      </c>
      <c r="AU179" s="214" t="s">
        <v>88</v>
      </c>
      <c r="AV179" s="13" t="s">
        <v>86</v>
      </c>
      <c r="AW179" s="13" t="s">
        <v>34</v>
      </c>
      <c r="AX179" s="13" t="s">
        <v>78</v>
      </c>
      <c r="AY179" s="214" t="s">
        <v>120</v>
      </c>
    </row>
    <row r="180" spans="1:65" s="14" customFormat="1" ht="11.25">
      <c r="B180" s="215"/>
      <c r="C180" s="216"/>
      <c r="D180" s="206" t="s">
        <v>181</v>
      </c>
      <c r="E180" s="217" t="s">
        <v>1</v>
      </c>
      <c r="F180" s="218" t="s">
        <v>254</v>
      </c>
      <c r="G180" s="216"/>
      <c r="H180" s="219">
        <v>6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181</v>
      </c>
      <c r="AU180" s="225" t="s">
        <v>88</v>
      </c>
      <c r="AV180" s="14" t="s">
        <v>88</v>
      </c>
      <c r="AW180" s="14" t="s">
        <v>34</v>
      </c>
      <c r="AX180" s="14" t="s">
        <v>86</v>
      </c>
      <c r="AY180" s="225" t="s">
        <v>120</v>
      </c>
    </row>
    <row r="181" spans="1:65" s="2" customFormat="1" ht="24.2" customHeight="1">
      <c r="A181" s="34"/>
      <c r="B181" s="35"/>
      <c r="C181" s="178" t="s">
        <v>255</v>
      </c>
      <c r="D181" s="178" t="s">
        <v>121</v>
      </c>
      <c r="E181" s="179" t="s">
        <v>256</v>
      </c>
      <c r="F181" s="180" t="s">
        <v>257</v>
      </c>
      <c r="G181" s="181" t="s">
        <v>241</v>
      </c>
      <c r="H181" s="182">
        <v>6</v>
      </c>
      <c r="I181" s="183"/>
      <c r="J181" s="184">
        <f>ROUND(I181*H181,2)</f>
        <v>0</v>
      </c>
      <c r="K181" s="180" t="s">
        <v>186</v>
      </c>
      <c r="L181" s="39"/>
      <c r="M181" s="185" t="s">
        <v>1</v>
      </c>
      <c r="N181" s="186" t="s">
        <v>43</v>
      </c>
      <c r="O181" s="71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134</v>
      </c>
      <c r="AT181" s="189" t="s">
        <v>121</v>
      </c>
      <c r="AU181" s="189" t="s">
        <v>88</v>
      </c>
      <c r="AY181" s="17" t="s">
        <v>120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86</v>
      </c>
      <c r="BK181" s="190">
        <f>ROUND(I181*H181,2)</f>
        <v>0</v>
      </c>
      <c r="BL181" s="17" t="s">
        <v>134</v>
      </c>
      <c r="BM181" s="189" t="s">
        <v>258</v>
      </c>
    </row>
    <row r="182" spans="1:65" s="13" customFormat="1" ht="11.25">
      <c r="B182" s="204"/>
      <c r="C182" s="205"/>
      <c r="D182" s="206" t="s">
        <v>181</v>
      </c>
      <c r="E182" s="207" t="s">
        <v>1</v>
      </c>
      <c r="F182" s="208" t="s">
        <v>253</v>
      </c>
      <c r="G182" s="205"/>
      <c r="H182" s="207" t="s">
        <v>1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181</v>
      </c>
      <c r="AU182" s="214" t="s">
        <v>88</v>
      </c>
      <c r="AV182" s="13" t="s">
        <v>86</v>
      </c>
      <c r="AW182" s="13" t="s">
        <v>34</v>
      </c>
      <c r="AX182" s="13" t="s">
        <v>78</v>
      </c>
      <c r="AY182" s="214" t="s">
        <v>120</v>
      </c>
    </row>
    <row r="183" spans="1:65" s="14" customFormat="1" ht="11.25">
      <c r="B183" s="215"/>
      <c r="C183" s="216"/>
      <c r="D183" s="206" t="s">
        <v>181</v>
      </c>
      <c r="E183" s="217" t="s">
        <v>1</v>
      </c>
      <c r="F183" s="218" t="s">
        <v>254</v>
      </c>
      <c r="G183" s="216"/>
      <c r="H183" s="219">
        <v>6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181</v>
      </c>
      <c r="AU183" s="225" t="s">
        <v>88</v>
      </c>
      <c r="AV183" s="14" t="s">
        <v>88</v>
      </c>
      <c r="AW183" s="14" t="s">
        <v>34</v>
      </c>
      <c r="AX183" s="14" t="s">
        <v>86</v>
      </c>
      <c r="AY183" s="225" t="s">
        <v>120</v>
      </c>
    </row>
    <row r="184" spans="1:65" s="2" customFormat="1" ht="33" customHeight="1">
      <c r="A184" s="34"/>
      <c r="B184" s="35"/>
      <c r="C184" s="178" t="s">
        <v>8</v>
      </c>
      <c r="D184" s="178" t="s">
        <v>121</v>
      </c>
      <c r="E184" s="179" t="s">
        <v>259</v>
      </c>
      <c r="F184" s="180" t="s">
        <v>260</v>
      </c>
      <c r="G184" s="181" t="s">
        <v>241</v>
      </c>
      <c r="H184" s="182">
        <v>32.366999999999997</v>
      </c>
      <c r="I184" s="183"/>
      <c r="J184" s="184">
        <f>ROUND(I184*H184,2)</f>
        <v>0</v>
      </c>
      <c r="K184" s="180" t="s">
        <v>186</v>
      </c>
      <c r="L184" s="39"/>
      <c r="M184" s="185" t="s">
        <v>1</v>
      </c>
      <c r="N184" s="186" t="s">
        <v>43</v>
      </c>
      <c r="O184" s="71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134</v>
      </c>
      <c r="AT184" s="189" t="s">
        <v>121</v>
      </c>
      <c r="AU184" s="189" t="s">
        <v>88</v>
      </c>
      <c r="AY184" s="17" t="s">
        <v>120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86</v>
      </c>
      <c r="BK184" s="190">
        <f>ROUND(I184*H184,2)</f>
        <v>0</v>
      </c>
      <c r="BL184" s="17" t="s">
        <v>134</v>
      </c>
      <c r="BM184" s="189" t="s">
        <v>261</v>
      </c>
    </row>
    <row r="185" spans="1:65" s="13" customFormat="1" ht="11.25">
      <c r="B185" s="204"/>
      <c r="C185" s="205"/>
      <c r="D185" s="206" t="s">
        <v>181</v>
      </c>
      <c r="E185" s="207" t="s">
        <v>1</v>
      </c>
      <c r="F185" s="208" t="s">
        <v>262</v>
      </c>
      <c r="G185" s="205"/>
      <c r="H185" s="207" t="s">
        <v>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181</v>
      </c>
      <c r="AU185" s="214" t="s">
        <v>88</v>
      </c>
      <c r="AV185" s="13" t="s">
        <v>86</v>
      </c>
      <c r="AW185" s="13" t="s">
        <v>34</v>
      </c>
      <c r="AX185" s="13" t="s">
        <v>78</v>
      </c>
      <c r="AY185" s="214" t="s">
        <v>120</v>
      </c>
    </row>
    <row r="186" spans="1:65" s="14" customFormat="1" ht="11.25">
      <c r="B186" s="215"/>
      <c r="C186" s="216"/>
      <c r="D186" s="206" t="s">
        <v>181</v>
      </c>
      <c r="E186" s="217" t="s">
        <v>1</v>
      </c>
      <c r="F186" s="218" t="s">
        <v>263</v>
      </c>
      <c r="G186" s="216"/>
      <c r="H186" s="219">
        <v>19.635000000000002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181</v>
      </c>
      <c r="AU186" s="225" t="s">
        <v>88</v>
      </c>
      <c r="AV186" s="14" t="s">
        <v>88</v>
      </c>
      <c r="AW186" s="14" t="s">
        <v>34</v>
      </c>
      <c r="AX186" s="14" t="s">
        <v>78</v>
      </c>
      <c r="AY186" s="225" t="s">
        <v>120</v>
      </c>
    </row>
    <row r="187" spans="1:65" s="13" customFormat="1" ht="11.25">
      <c r="B187" s="204"/>
      <c r="C187" s="205"/>
      <c r="D187" s="206" t="s">
        <v>181</v>
      </c>
      <c r="E187" s="207" t="s">
        <v>1</v>
      </c>
      <c r="F187" s="208" t="s">
        <v>264</v>
      </c>
      <c r="G187" s="205"/>
      <c r="H187" s="207" t="s">
        <v>1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181</v>
      </c>
      <c r="AU187" s="214" t="s">
        <v>88</v>
      </c>
      <c r="AV187" s="13" t="s">
        <v>86</v>
      </c>
      <c r="AW187" s="13" t="s">
        <v>34</v>
      </c>
      <c r="AX187" s="13" t="s">
        <v>78</v>
      </c>
      <c r="AY187" s="214" t="s">
        <v>120</v>
      </c>
    </row>
    <row r="188" spans="1:65" s="14" customFormat="1" ht="11.25">
      <c r="B188" s="215"/>
      <c r="C188" s="216"/>
      <c r="D188" s="206" t="s">
        <v>181</v>
      </c>
      <c r="E188" s="217" t="s">
        <v>1</v>
      </c>
      <c r="F188" s="218" t="s">
        <v>265</v>
      </c>
      <c r="G188" s="216"/>
      <c r="H188" s="219">
        <v>6.7320000000000002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181</v>
      </c>
      <c r="AU188" s="225" t="s">
        <v>88</v>
      </c>
      <c r="AV188" s="14" t="s">
        <v>88</v>
      </c>
      <c r="AW188" s="14" t="s">
        <v>34</v>
      </c>
      <c r="AX188" s="14" t="s">
        <v>78</v>
      </c>
      <c r="AY188" s="225" t="s">
        <v>120</v>
      </c>
    </row>
    <row r="189" spans="1:65" s="13" customFormat="1" ht="11.25">
      <c r="B189" s="204"/>
      <c r="C189" s="205"/>
      <c r="D189" s="206" t="s">
        <v>181</v>
      </c>
      <c r="E189" s="207" t="s">
        <v>1</v>
      </c>
      <c r="F189" s="208" t="s">
        <v>253</v>
      </c>
      <c r="G189" s="205"/>
      <c r="H189" s="207" t="s">
        <v>1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181</v>
      </c>
      <c r="AU189" s="214" t="s">
        <v>88</v>
      </c>
      <c r="AV189" s="13" t="s">
        <v>86</v>
      </c>
      <c r="AW189" s="13" t="s">
        <v>34</v>
      </c>
      <c r="AX189" s="13" t="s">
        <v>78</v>
      </c>
      <c r="AY189" s="214" t="s">
        <v>120</v>
      </c>
    </row>
    <row r="190" spans="1:65" s="14" customFormat="1" ht="11.25">
      <c r="B190" s="215"/>
      <c r="C190" s="216"/>
      <c r="D190" s="206" t="s">
        <v>181</v>
      </c>
      <c r="E190" s="217" t="s">
        <v>1</v>
      </c>
      <c r="F190" s="218" t="s">
        <v>254</v>
      </c>
      <c r="G190" s="216"/>
      <c r="H190" s="219">
        <v>6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181</v>
      </c>
      <c r="AU190" s="225" t="s">
        <v>88</v>
      </c>
      <c r="AV190" s="14" t="s">
        <v>88</v>
      </c>
      <c r="AW190" s="14" t="s">
        <v>34</v>
      </c>
      <c r="AX190" s="14" t="s">
        <v>78</v>
      </c>
      <c r="AY190" s="225" t="s">
        <v>120</v>
      </c>
    </row>
    <row r="191" spans="1:65" s="15" customFormat="1" ht="11.25">
      <c r="B191" s="226"/>
      <c r="C191" s="227"/>
      <c r="D191" s="206" t="s">
        <v>181</v>
      </c>
      <c r="E191" s="228" t="s">
        <v>1</v>
      </c>
      <c r="F191" s="229" t="s">
        <v>210</v>
      </c>
      <c r="G191" s="227"/>
      <c r="H191" s="230">
        <v>32.366999999999997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181</v>
      </c>
      <c r="AU191" s="236" t="s">
        <v>88</v>
      </c>
      <c r="AV191" s="15" t="s">
        <v>134</v>
      </c>
      <c r="AW191" s="15" t="s">
        <v>34</v>
      </c>
      <c r="AX191" s="15" t="s">
        <v>86</v>
      </c>
      <c r="AY191" s="236" t="s">
        <v>120</v>
      </c>
    </row>
    <row r="192" spans="1:65" s="2" customFormat="1" ht="33" customHeight="1">
      <c r="A192" s="34"/>
      <c r="B192" s="35"/>
      <c r="C192" s="178" t="s">
        <v>266</v>
      </c>
      <c r="D192" s="178" t="s">
        <v>121</v>
      </c>
      <c r="E192" s="179" t="s">
        <v>267</v>
      </c>
      <c r="F192" s="180" t="s">
        <v>268</v>
      </c>
      <c r="G192" s="181" t="s">
        <v>241</v>
      </c>
      <c r="H192" s="182">
        <v>92.757000000000005</v>
      </c>
      <c r="I192" s="183"/>
      <c r="J192" s="184">
        <f>ROUND(I192*H192,2)</f>
        <v>0</v>
      </c>
      <c r="K192" s="180" t="s">
        <v>186</v>
      </c>
      <c r="L192" s="39"/>
      <c r="M192" s="185" t="s">
        <v>1</v>
      </c>
      <c r="N192" s="186" t="s">
        <v>43</v>
      </c>
      <c r="O192" s="71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134</v>
      </c>
      <c r="AT192" s="189" t="s">
        <v>121</v>
      </c>
      <c r="AU192" s="189" t="s">
        <v>88</v>
      </c>
      <c r="AY192" s="17" t="s">
        <v>120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86</v>
      </c>
      <c r="BK192" s="190">
        <f>ROUND(I192*H192,2)</f>
        <v>0</v>
      </c>
      <c r="BL192" s="17" t="s">
        <v>134</v>
      </c>
      <c r="BM192" s="189" t="s">
        <v>269</v>
      </c>
    </row>
    <row r="193" spans="1:65" s="14" customFormat="1" ht="11.25">
      <c r="B193" s="215"/>
      <c r="C193" s="216"/>
      <c r="D193" s="206" t="s">
        <v>181</v>
      </c>
      <c r="E193" s="217" t="s">
        <v>1</v>
      </c>
      <c r="F193" s="218" t="s">
        <v>270</v>
      </c>
      <c r="G193" s="216"/>
      <c r="H193" s="219">
        <v>54.39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181</v>
      </c>
      <c r="AU193" s="225" t="s">
        <v>88</v>
      </c>
      <c r="AV193" s="14" t="s">
        <v>88</v>
      </c>
      <c r="AW193" s="14" t="s">
        <v>34</v>
      </c>
      <c r="AX193" s="14" t="s">
        <v>78</v>
      </c>
      <c r="AY193" s="225" t="s">
        <v>120</v>
      </c>
    </row>
    <row r="194" spans="1:65" s="14" customFormat="1" ht="11.25">
      <c r="B194" s="215"/>
      <c r="C194" s="216"/>
      <c r="D194" s="206" t="s">
        <v>181</v>
      </c>
      <c r="E194" s="217" t="s">
        <v>1</v>
      </c>
      <c r="F194" s="218" t="s">
        <v>271</v>
      </c>
      <c r="G194" s="216"/>
      <c r="H194" s="219">
        <v>38.366999999999997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181</v>
      </c>
      <c r="AU194" s="225" t="s">
        <v>88</v>
      </c>
      <c r="AV194" s="14" t="s">
        <v>88</v>
      </c>
      <c r="AW194" s="14" t="s">
        <v>34</v>
      </c>
      <c r="AX194" s="14" t="s">
        <v>78</v>
      </c>
      <c r="AY194" s="225" t="s">
        <v>120</v>
      </c>
    </row>
    <row r="195" spans="1:65" s="15" customFormat="1" ht="11.25">
      <c r="B195" s="226"/>
      <c r="C195" s="227"/>
      <c r="D195" s="206" t="s">
        <v>181</v>
      </c>
      <c r="E195" s="228" t="s">
        <v>1</v>
      </c>
      <c r="F195" s="229" t="s">
        <v>210</v>
      </c>
      <c r="G195" s="227"/>
      <c r="H195" s="230">
        <v>92.757000000000005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181</v>
      </c>
      <c r="AU195" s="236" t="s">
        <v>88</v>
      </c>
      <c r="AV195" s="15" t="s">
        <v>134</v>
      </c>
      <c r="AW195" s="15" t="s">
        <v>34</v>
      </c>
      <c r="AX195" s="15" t="s">
        <v>86</v>
      </c>
      <c r="AY195" s="236" t="s">
        <v>120</v>
      </c>
    </row>
    <row r="196" spans="1:65" s="2" customFormat="1" ht="37.9" customHeight="1">
      <c r="A196" s="34"/>
      <c r="B196" s="35"/>
      <c r="C196" s="178" t="s">
        <v>272</v>
      </c>
      <c r="D196" s="178" t="s">
        <v>121</v>
      </c>
      <c r="E196" s="179" t="s">
        <v>273</v>
      </c>
      <c r="F196" s="180" t="s">
        <v>274</v>
      </c>
      <c r="G196" s="181" t="s">
        <v>241</v>
      </c>
      <c r="H196" s="182">
        <v>649.29899999999998</v>
      </c>
      <c r="I196" s="183"/>
      <c r="J196" s="184">
        <f>ROUND(I196*H196,2)</f>
        <v>0</v>
      </c>
      <c r="K196" s="180" t="s">
        <v>186</v>
      </c>
      <c r="L196" s="39"/>
      <c r="M196" s="185" t="s">
        <v>1</v>
      </c>
      <c r="N196" s="186" t="s">
        <v>43</v>
      </c>
      <c r="O196" s="71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134</v>
      </c>
      <c r="AT196" s="189" t="s">
        <v>121</v>
      </c>
      <c r="AU196" s="189" t="s">
        <v>88</v>
      </c>
      <c r="AY196" s="17" t="s">
        <v>120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86</v>
      </c>
      <c r="BK196" s="190">
        <f>ROUND(I196*H196,2)</f>
        <v>0</v>
      </c>
      <c r="BL196" s="17" t="s">
        <v>134</v>
      </c>
      <c r="BM196" s="189" t="s">
        <v>275</v>
      </c>
    </row>
    <row r="197" spans="1:65" s="14" customFormat="1" ht="11.25">
      <c r="B197" s="215"/>
      <c r="C197" s="216"/>
      <c r="D197" s="206" t="s">
        <v>181</v>
      </c>
      <c r="E197" s="217" t="s">
        <v>1</v>
      </c>
      <c r="F197" s="218" t="s">
        <v>276</v>
      </c>
      <c r="G197" s="216"/>
      <c r="H197" s="219">
        <v>649.29899999999998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181</v>
      </c>
      <c r="AU197" s="225" t="s">
        <v>88</v>
      </c>
      <c r="AV197" s="14" t="s">
        <v>88</v>
      </c>
      <c r="AW197" s="14" t="s">
        <v>34</v>
      </c>
      <c r="AX197" s="14" t="s">
        <v>86</v>
      </c>
      <c r="AY197" s="225" t="s">
        <v>120</v>
      </c>
    </row>
    <row r="198" spans="1:65" s="2" customFormat="1" ht="24.2" customHeight="1">
      <c r="A198" s="34"/>
      <c r="B198" s="35"/>
      <c r="C198" s="178" t="s">
        <v>277</v>
      </c>
      <c r="D198" s="178" t="s">
        <v>121</v>
      </c>
      <c r="E198" s="179" t="s">
        <v>278</v>
      </c>
      <c r="F198" s="180" t="s">
        <v>279</v>
      </c>
      <c r="G198" s="181" t="s">
        <v>241</v>
      </c>
      <c r="H198" s="182">
        <v>92.757000000000005</v>
      </c>
      <c r="I198" s="183"/>
      <c r="J198" s="184">
        <f>ROUND(I198*H198,2)</f>
        <v>0</v>
      </c>
      <c r="K198" s="180" t="s">
        <v>186</v>
      </c>
      <c r="L198" s="39"/>
      <c r="M198" s="185" t="s">
        <v>1</v>
      </c>
      <c r="N198" s="186" t="s">
        <v>43</v>
      </c>
      <c r="O198" s="71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134</v>
      </c>
      <c r="AT198" s="189" t="s">
        <v>121</v>
      </c>
      <c r="AU198" s="189" t="s">
        <v>88</v>
      </c>
      <c r="AY198" s="17" t="s">
        <v>120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86</v>
      </c>
      <c r="BK198" s="190">
        <f>ROUND(I198*H198,2)</f>
        <v>0</v>
      </c>
      <c r="BL198" s="17" t="s">
        <v>134</v>
      </c>
      <c r="BM198" s="189" t="s">
        <v>280</v>
      </c>
    </row>
    <row r="199" spans="1:65" s="2" customFormat="1" ht="24.2" customHeight="1">
      <c r="A199" s="34"/>
      <c r="B199" s="35"/>
      <c r="C199" s="178" t="s">
        <v>281</v>
      </c>
      <c r="D199" s="178" t="s">
        <v>121</v>
      </c>
      <c r="E199" s="179" t="s">
        <v>282</v>
      </c>
      <c r="F199" s="180" t="s">
        <v>283</v>
      </c>
      <c r="G199" s="181" t="s">
        <v>284</v>
      </c>
      <c r="H199" s="182">
        <v>166.96299999999999</v>
      </c>
      <c r="I199" s="183"/>
      <c r="J199" s="184">
        <f>ROUND(I199*H199,2)</f>
        <v>0</v>
      </c>
      <c r="K199" s="180" t="s">
        <v>186</v>
      </c>
      <c r="L199" s="39"/>
      <c r="M199" s="185" t="s">
        <v>1</v>
      </c>
      <c r="N199" s="186" t="s">
        <v>43</v>
      </c>
      <c r="O199" s="71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134</v>
      </c>
      <c r="AT199" s="189" t="s">
        <v>121</v>
      </c>
      <c r="AU199" s="189" t="s">
        <v>88</v>
      </c>
      <c r="AY199" s="17" t="s">
        <v>120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86</v>
      </c>
      <c r="BK199" s="190">
        <f>ROUND(I199*H199,2)</f>
        <v>0</v>
      </c>
      <c r="BL199" s="17" t="s">
        <v>134</v>
      </c>
      <c r="BM199" s="189" t="s">
        <v>285</v>
      </c>
    </row>
    <row r="200" spans="1:65" s="14" customFormat="1" ht="11.25">
      <c r="B200" s="215"/>
      <c r="C200" s="216"/>
      <c r="D200" s="206" t="s">
        <v>181</v>
      </c>
      <c r="E200" s="217" t="s">
        <v>1</v>
      </c>
      <c r="F200" s="218" t="s">
        <v>286</v>
      </c>
      <c r="G200" s="216"/>
      <c r="H200" s="219">
        <v>166.96299999999999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181</v>
      </c>
      <c r="AU200" s="225" t="s">
        <v>88</v>
      </c>
      <c r="AV200" s="14" t="s">
        <v>88</v>
      </c>
      <c r="AW200" s="14" t="s">
        <v>34</v>
      </c>
      <c r="AX200" s="14" t="s">
        <v>86</v>
      </c>
      <c r="AY200" s="225" t="s">
        <v>120</v>
      </c>
    </row>
    <row r="201" spans="1:65" s="2" customFormat="1" ht="16.5" customHeight="1">
      <c r="A201" s="34"/>
      <c r="B201" s="35"/>
      <c r="C201" s="178" t="s">
        <v>287</v>
      </c>
      <c r="D201" s="178" t="s">
        <v>121</v>
      </c>
      <c r="E201" s="179" t="s">
        <v>288</v>
      </c>
      <c r="F201" s="180" t="s">
        <v>289</v>
      </c>
      <c r="G201" s="181" t="s">
        <v>241</v>
      </c>
      <c r="H201" s="182">
        <v>92.757000000000005</v>
      </c>
      <c r="I201" s="183"/>
      <c r="J201" s="184">
        <f>ROUND(I201*H201,2)</f>
        <v>0</v>
      </c>
      <c r="K201" s="180" t="s">
        <v>186</v>
      </c>
      <c r="L201" s="39"/>
      <c r="M201" s="185" t="s">
        <v>1</v>
      </c>
      <c r="N201" s="186" t="s">
        <v>43</v>
      </c>
      <c r="O201" s="71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134</v>
      </c>
      <c r="AT201" s="189" t="s">
        <v>121</v>
      </c>
      <c r="AU201" s="189" t="s">
        <v>88</v>
      </c>
      <c r="AY201" s="17" t="s">
        <v>120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86</v>
      </c>
      <c r="BK201" s="190">
        <f>ROUND(I201*H201,2)</f>
        <v>0</v>
      </c>
      <c r="BL201" s="17" t="s">
        <v>134</v>
      </c>
      <c r="BM201" s="189" t="s">
        <v>290</v>
      </c>
    </row>
    <row r="202" spans="1:65" s="2" customFormat="1" ht="24.2" customHeight="1">
      <c r="A202" s="34"/>
      <c r="B202" s="35"/>
      <c r="C202" s="178" t="s">
        <v>7</v>
      </c>
      <c r="D202" s="178" t="s">
        <v>121</v>
      </c>
      <c r="E202" s="179" t="s">
        <v>291</v>
      </c>
      <c r="F202" s="180" t="s">
        <v>292</v>
      </c>
      <c r="G202" s="181" t="s">
        <v>241</v>
      </c>
      <c r="H202" s="182">
        <v>14.42</v>
      </c>
      <c r="I202" s="183"/>
      <c r="J202" s="184">
        <f>ROUND(I202*H202,2)</f>
        <v>0</v>
      </c>
      <c r="K202" s="180" t="s">
        <v>186</v>
      </c>
      <c r="L202" s="39"/>
      <c r="M202" s="185" t="s">
        <v>1</v>
      </c>
      <c r="N202" s="186" t="s">
        <v>43</v>
      </c>
      <c r="O202" s="71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134</v>
      </c>
      <c r="AT202" s="189" t="s">
        <v>121</v>
      </c>
      <c r="AU202" s="189" t="s">
        <v>88</v>
      </c>
      <c r="AY202" s="17" t="s">
        <v>120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86</v>
      </c>
      <c r="BK202" s="190">
        <f>ROUND(I202*H202,2)</f>
        <v>0</v>
      </c>
      <c r="BL202" s="17" t="s">
        <v>134</v>
      </c>
      <c r="BM202" s="189" t="s">
        <v>293</v>
      </c>
    </row>
    <row r="203" spans="1:65" s="13" customFormat="1" ht="22.5">
      <c r="B203" s="204"/>
      <c r="C203" s="205"/>
      <c r="D203" s="206" t="s">
        <v>181</v>
      </c>
      <c r="E203" s="207" t="s">
        <v>1</v>
      </c>
      <c r="F203" s="208" t="s">
        <v>294</v>
      </c>
      <c r="G203" s="205"/>
      <c r="H203" s="207" t="s">
        <v>1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181</v>
      </c>
      <c r="AU203" s="214" t="s">
        <v>88</v>
      </c>
      <c r="AV203" s="13" t="s">
        <v>86</v>
      </c>
      <c r="AW203" s="13" t="s">
        <v>34</v>
      </c>
      <c r="AX203" s="13" t="s">
        <v>78</v>
      </c>
      <c r="AY203" s="214" t="s">
        <v>120</v>
      </c>
    </row>
    <row r="204" spans="1:65" s="14" customFormat="1" ht="11.25">
      <c r="B204" s="215"/>
      <c r="C204" s="216"/>
      <c r="D204" s="206" t="s">
        <v>181</v>
      </c>
      <c r="E204" s="217" t="s">
        <v>1</v>
      </c>
      <c r="F204" s="218" t="s">
        <v>295</v>
      </c>
      <c r="G204" s="216"/>
      <c r="H204" s="219">
        <v>14.42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181</v>
      </c>
      <c r="AU204" s="225" t="s">
        <v>88</v>
      </c>
      <c r="AV204" s="14" t="s">
        <v>88</v>
      </c>
      <c r="AW204" s="14" t="s">
        <v>34</v>
      </c>
      <c r="AX204" s="14" t="s">
        <v>86</v>
      </c>
      <c r="AY204" s="225" t="s">
        <v>120</v>
      </c>
    </row>
    <row r="205" spans="1:65" s="2" customFormat="1" ht="16.5" customHeight="1">
      <c r="A205" s="34"/>
      <c r="B205" s="35"/>
      <c r="C205" s="237" t="s">
        <v>296</v>
      </c>
      <c r="D205" s="237" t="s">
        <v>297</v>
      </c>
      <c r="E205" s="238" t="s">
        <v>298</v>
      </c>
      <c r="F205" s="239" t="s">
        <v>299</v>
      </c>
      <c r="G205" s="240" t="s">
        <v>284</v>
      </c>
      <c r="H205" s="241">
        <v>25.956</v>
      </c>
      <c r="I205" s="242"/>
      <c r="J205" s="243">
        <f>ROUND(I205*H205,2)</f>
        <v>0</v>
      </c>
      <c r="K205" s="239" t="s">
        <v>186</v>
      </c>
      <c r="L205" s="244"/>
      <c r="M205" s="245" t="s">
        <v>1</v>
      </c>
      <c r="N205" s="246" t="s">
        <v>43</v>
      </c>
      <c r="O205" s="71"/>
      <c r="P205" s="187">
        <f>O205*H205</f>
        <v>0</v>
      </c>
      <c r="Q205" s="187">
        <v>1</v>
      </c>
      <c r="R205" s="187">
        <f>Q205*H205</f>
        <v>25.956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9" t="s">
        <v>149</v>
      </c>
      <c r="AT205" s="189" t="s">
        <v>297</v>
      </c>
      <c r="AU205" s="189" t="s">
        <v>88</v>
      </c>
      <c r="AY205" s="17" t="s">
        <v>120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86</v>
      </c>
      <c r="BK205" s="190">
        <f>ROUND(I205*H205,2)</f>
        <v>0</v>
      </c>
      <c r="BL205" s="17" t="s">
        <v>134</v>
      </c>
      <c r="BM205" s="189" t="s">
        <v>300</v>
      </c>
    </row>
    <row r="206" spans="1:65" s="14" customFormat="1" ht="11.25">
      <c r="B206" s="215"/>
      <c r="C206" s="216"/>
      <c r="D206" s="206" t="s">
        <v>181</v>
      </c>
      <c r="E206" s="217" t="s">
        <v>1</v>
      </c>
      <c r="F206" s="218" t="s">
        <v>301</v>
      </c>
      <c r="G206" s="216"/>
      <c r="H206" s="219">
        <v>25.956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181</v>
      </c>
      <c r="AU206" s="225" t="s">
        <v>88</v>
      </c>
      <c r="AV206" s="14" t="s">
        <v>88</v>
      </c>
      <c r="AW206" s="14" t="s">
        <v>34</v>
      </c>
      <c r="AX206" s="14" t="s">
        <v>86</v>
      </c>
      <c r="AY206" s="225" t="s">
        <v>120</v>
      </c>
    </row>
    <row r="207" spans="1:65" s="2" customFormat="1" ht="24.2" customHeight="1">
      <c r="A207" s="34"/>
      <c r="B207" s="35"/>
      <c r="C207" s="178" t="s">
        <v>302</v>
      </c>
      <c r="D207" s="178" t="s">
        <v>121</v>
      </c>
      <c r="E207" s="179" t="s">
        <v>303</v>
      </c>
      <c r="F207" s="180" t="s">
        <v>304</v>
      </c>
      <c r="G207" s="181" t="s">
        <v>241</v>
      </c>
      <c r="H207" s="182">
        <v>31.581</v>
      </c>
      <c r="I207" s="183"/>
      <c r="J207" s="184">
        <f>ROUND(I207*H207,2)</f>
        <v>0</v>
      </c>
      <c r="K207" s="180" t="s">
        <v>186</v>
      </c>
      <c r="L207" s="39"/>
      <c r="M207" s="185" t="s">
        <v>1</v>
      </c>
      <c r="N207" s="186" t="s">
        <v>43</v>
      </c>
      <c r="O207" s="71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134</v>
      </c>
      <c r="AT207" s="189" t="s">
        <v>121</v>
      </c>
      <c r="AU207" s="189" t="s">
        <v>88</v>
      </c>
      <c r="AY207" s="17" t="s">
        <v>120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86</v>
      </c>
      <c r="BK207" s="190">
        <f>ROUND(I207*H207,2)</f>
        <v>0</v>
      </c>
      <c r="BL207" s="17" t="s">
        <v>134</v>
      </c>
      <c r="BM207" s="189" t="s">
        <v>305</v>
      </c>
    </row>
    <row r="208" spans="1:65" s="13" customFormat="1" ht="11.25">
      <c r="B208" s="204"/>
      <c r="C208" s="205"/>
      <c r="D208" s="206" t="s">
        <v>181</v>
      </c>
      <c r="E208" s="207" t="s">
        <v>1</v>
      </c>
      <c r="F208" s="208" t="s">
        <v>262</v>
      </c>
      <c r="G208" s="205"/>
      <c r="H208" s="207" t="s">
        <v>1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181</v>
      </c>
      <c r="AU208" s="214" t="s">
        <v>88</v>
      </c>
      <c r="AV208" s="13" t="s">
        <v>86</v>
      </c>
      <c r="AW208" s="13" t="s">
        <v>34</v>
      </c>
      <c r="AX208" s="13" t="s">
        <v>78</v>
      </c>
      <c r="AY208" s="214" t="s">
        <v>120</v>
      </c>
    </row>
    <row r="209" spans="1:65" s="14" customFormat="1" ht="11.25">
      <c r="B209" s="215"/>
      <c r="C209" s="216"/>
      <c r="D209" s="206" t="s">
        <v>181</v>
      </c>
      <c r="E209" s="217" t="s">
        <v>1</v>
      </c>
      <c r="F209" s="218" t="s">
        <v>306</v>
      </c>
      <c r="G209" s="216"/>
      <c r="H209" s="219">
        <v>15.369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181</v>
      </c>
      <c r="AU209" s="225" t="s">
        <v>88</v>
      </c>
      <c r="AV209" s="14" t="s">
        <v>88</v>
      </c>
      <c r="AW209" s="14" t="s">
        <v>34</v>
      </c>
      <c r="AX209" s="14" t="s">
        <v>78</v>
      </c>
      <c r="AY209" s="225" t="s">
        <v>120</v>
      </c>
    </row>
    <row r="210" spans="1:65" s="13" customFormat="1" ht="11.25">
      <c r="B210" s="204"/>
      <c r="C210" s="205"/>
      <c r="D210" s="206" t="s">
        <v>181</v>
      </c>
      <c r="E210" s="207" t="s">
        <v>1</v>
      </c>
      <c r="F210" s="208" t="s">
        <v>264</v>
      </c>
      <c r="G210" s="205"/>
      <c r="H210" s="207" t="s">
        <v>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181</v>
      </c>
      <c r="AU210" s="214" t="s">
        <v>88</v>
      </c>
      <c r="AV210" s="13" t="s">
        <v>86</v>
      </c>
      <c r="AW210" s="13" t="s">
        <v>34</v>
      </c>
      <c r="AX210" s="13" t="s">
        <v>78</v>
      </c>
      <c r="AY210" s="214" t="s">
        <v>120</v>
      </c>
    </row>
    <row r="211" spans="1:65" s="14" customFormat="1" ht="11.25">
      <c r="B211" s="215"/>
      <c r="C211" s="216"/>
      <c r="D211" s="206" t="s">
        <v>181</v>
      </c>
      <c r="E211" s="217" t="s">
        <v>1</v>
      </c>
      <c r="F211" s="218" t="s">
        <v>307</v>
      </c>
      <c r="G211" s="216"/>
      <c r="H211" s="219">
        <v>5.4119999999999999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181</v>
      </c>
      <c r="AU211" s="225" t="s">
        <v>88</v>
      </c>
      <c r="AV211" s="14" t="s">
        <v>88</v>
      </c>
      <c r="AW211" s="14" t="s">
        <v>34</v>
      </c>
      <c r="AX211" s="14" t="s">
        <v>78</v>
      </c>
      <c r="AY211" s="225" t="s">
        <v>120</v>
      </c>
    </row>
    <row r="212" spans="1:65" s="13" customFormat="1" ht="11.25">
      <c r="B212" s="204"/>
      <c r="C212" s="205"/>
      <c r="D212" s="206" t="s">
        <v>181</v>
      </c>
      <c r="E212" s="207" t="s">
        <v>1</v>
      </c>
      <c r="F212" s="208" t="s">
        <v>253</v>
      </c>
      <c r="G212" s="205"/>
      <c r="H212" s="207" t="s">
        <v>1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181</v>
      </c>
      <c r="AU212" s="214" t="s">
        <v>88</v>
      </c>
      <c r="AV212" s="13" t="s">
        <v>86</v>
      </c>
      <c r="AW212" s="13" t="s">
        <v>34</v>
      </c>
      <c r="AX212" s="13" t="s">
        <v>78</v>
      </c>
      <c r="AY212" s="214" t="s">
        <v>120</v>
      </c>
    </row>
    <row r="213" spans="1:65" s="14" customFormat="1" ht="11.25">
      <c r="B213" s="215"/>
      <c r="C213" s="216"/>
      <c r="D213" s="206" t="s">
        <v>181</v>
      </c>
      <c r="E213" s="217" t="s">
        <v>1</v>
      </c>
      <c r="F213" s="218" t="s">
        <v>308</v>
      </c>
      <c r="G213" s="216"/>
      <c r="H213" s="219">
        <v>10.8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181</v>
      </c>
      <c r="AU213" s="225" t="s">
        <v>88</v>
      </c>
      <c r="AV213" s="14" t="s">
        <v>88</v>
      </c>
      <c r="AW213" s="14" t="s">
        <v>34</v>
      </c>
      <c r="AX213" s="14" t="s">
        <v>78</v>
      </c>
      <c r="AY213" s="225" t="s">
        <v>120</v>
      </c>
    </row>
    <row r="214" spans="1:65" s="15" customFormat="1" ht="11.25">
      <c r="B214" s="226"/>
      <c r="C214" s="227"/>
      <c r="D214" s="206" t="s">
        <v>181</v>
      </c>
      <c r="E214" s="228" t="s">
        <v>1</v>
      </c>
      <c r="F214" s="229" t="s">
        <v>210</v>
      </c>
      <c r="G214" s="227"/>
      <c r="H214" s="230">
        <v>31.581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181</v>
      </c>
      <c r="AU214" s="236" t="s">
        <v>88</v>
      </c>
      <c r="AV214" s="15" t="s">
        <v>134</v>
      </c>
      <c r="AW214" s="15" t="s">
        <v>34</v>
      </c>
      <c r="AX214" s="15" t="s">
        <v>86</v>
      </c>
      <c r="AY214" s="236" t="s">
        <v>120</v>
      </c>
    </row>
    <row r="215" spans="1:65" s="2" customFormat="1" ht="16.5" customHeight="1">
      <c r="A215" s="34"/>
      <c r="B215" s="35"/>
      <c r="C215" s="237" t="s">
        <v>309</v>
      </c>
      <c r="D215" s="237" t="s">
        <v>297</v>
      </c>
      <c r="E215" s="238" t="s">
        <v>310</v>
      </c>
      <c r="F215" s="239" t="s">
        <v>311</v>
      </c>
      <c r="G215" s="240" t="s">
        <v>284</v>
      </c>
      <c r="H215" s="241">
        <v>63.161999999999999</v>
      </c>
      <c r="I215" s="242"/>
      <c r="J215" s="243">
        <f>ROUND(I215*H215,2)</f>
        <v>0</v>
      </c>
      <c r="K215" s="239" t="s">
        <v>186</v>
      </c>
      <c r="L215" s="244"/>
      <c r="M215" s="245" t="s">
        <v>1</v>
      </c>
      <c r="N215" s="246" t="s">
        <v>43</v>
      </c>
      <c r="O215" s="71"/>
      <c r="P215" s="187">
        <f>O215*H215</f>
        <v>0</v>
      </c>
      <c r="Q215" s="187">
        <v>1</v>
      </c>
      <c r="R215" s="187">
        <f>Q215*H215</f>
        <v>63.161999999999999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149</v>
      </c>
      <c r="AT215" s="189" t="s">
        <v>297</v>
      </c>
      <c r="AU215" s="189" t="s">
        <v>88</v>
      </c>
      <c r="AY215" s="17" t="s">
        <v>120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86</v>
      </c>
      <c r="BK215" s="190">
        <f>ROUND(I215*H215,2)</f>
        <v>0</v>
      </c>
      <c r="BL215" s="17" t="s">
        <v>134</v>
      </c>
      <c r="BM215" s="189" t="s">
        <v>312</v>
      </c>
    </row>
    <row r="216" spans="1:65" s="14" customFormat="1" ht="11.25">
      <c r="B216" s="215"/>
      <c r="C216" s="216"/>
      <c r="D216" s="206" t="s">
        <v>181</v>
      </c>
      <c r="E216" s="217" t="s">
        <v>1</v>
      </c>
      <c r="F216" s="218" t="s">
        <v>313</v>
      </c>
      <c r="G216" s="216"/>
      <c r="H216" s="219">
        <v>63.161999999999999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181</v>
      </c>
      <c r="AU216" s="225" t="s">
        <v>88</v>
      </c>
      <c r="AV216" s="14" t="s">
        <v>88</v>
      </c>
      <c r="AW216" s="14" t="s">
        <v>34</v>
      </c>
      <c r="AX216" s="14" t="s">
        <v>86</v>
      </c>
      <c r="AY216" s="225" t="s">
        <v>120</v>
      </c>
    </row>
    <row r="217" spans="1:65" s="2" customFormat="1" ht="33" customHeight="1">
      <c r="A217" s="34"/>
      <c r="B217" s="35"/>
      <c r="C217" s="178" t="s">
        <v>314</v>
      </c>
      <c r="D217" s="178" t="s">
        <v>121</v>
      </c>
      <c r="E217" s="179" t="s">
        <v>315</v>
      </c>
      <c r="F217" s="180" t="s">
        <v>316</v>
      </c>
      <c r="G217" s="181" t="s">
        <v>179</v>
      </c>
      <c r="H217" s="182">
        <v>134</v>
      </c>
      <c r="I217" s="183"/>
      <c r="J217" s="184">
        <f>ROUND(I217*H217,2)</f>
        <v>0</v>
      </c>
      <c r="K217" s="180" t="s">
        <v>186</v>
      </c>
      <c r="L217" s="39"/>
      <c r="M217" s="185" t="s">
        <v>1</v>
      </c>
      <c r="N217" s="186" t="s">
        <v>43</v>
      </c>
      <c r="O217" s="71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134</v>
      </c>
      <c r="AT217" s="189" t="s">
        <v>121</v>
      </c>
      <c r="AU217" s="189" t="s">
        <v>88</v>
      </c>
      <c r="AY217" s="17" t="s">
        <v>120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86</v>
      </c>
      <c r="BK217" s="190">
        <f>ROUND(I217*H217,2)</f>
        <v>0</v>
      </c>
      <c r="BL217" s="17" t="s">
        <v>134</v>
      </c>
      <c r="BM217" s="189" t="s">
        <v>317</v>
      </c>
    </row>
    <row r="218" spans="1:65" s="14" customFormat="1" ht="11.25">
      <c r="B218" s="215"/>
      <c r="C218" s="216"/>
      <c r="D218" s="206" t="s">
        <v>181</v>
      </c>
      <c r="E218" s="217" t="s">
        <v>1</v>
      </c>
      <c r="F218" s="218" t="s">
        <v>318</v>
      </c>
      <c r="G218" s="216"/>
      <c r="H218" s="219">
        <v>134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181</v>
      </c>
      <c r="AU218" s="225" t="s">
        <v>88</v>
      </c>
      <c r="AV218" s="14" t="s">
        <v>88</v>
      </c>
      <c r="AW218" s="14" t="s">
        <v>34</v>
      </c>
      <c r="AX218" s="14" t="s">
        <v>86</v>
      </c>
      <c r="AY218" s="225" t="s">
        <v>120</v>
      </c>
    </row>
    <row r="219" spans="1:65" s="2" customFormat="1" ht="16.5" customHeight="1">
      <c r="A219" s="34"/>
      <c r="B219" s="35"/>
      <c r="C219" s="237" t="s">
        <v>319</v>
      </c>
      <c r="D219" s="237" t="s">
        <v>297</v>
      </c>
      <c r="E219" s="238" t="s">
        <v>320</v>
      </c>
      <c r="F219" s="239" t="s">
        <v>321</v>
      </c>
      <c r="G219" s="240" t="s">
        <v>284</v>
      </c>
      <c r="H219" s="241">
        <v>36.18</v>
      </c>
      <c r="I219" s="242"/>
      <c r="J219" s="243">
        <f>ROUND(I219*H219,2)</f>
        <v>0</v>
      </c>
      <c r="K219" s="239" t="s">
        <v>186</v>
      </c>
      <c r="L219" s="244"/>
      <c r="M219" s="245" t="s">
        <v>1</v>
      </c>
      <c r="N219" s="246" t="s">
        <v>43</v>
      </c>
      <c r="O219" s="71"/>
      <c r="P219" s="187">
        <f>O219*H219</f>
        <v>0</v>
      </c>
      <c r="Q219" s="187">
        <v>1</v>
      </c>
      <c r="R219" s="187">
        <f>Q219*H219</f>
        <v>36.18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149</v>
      </c>
      <c r="AT219" s="189" t="s">
        <v>297</v>
      </c>
      <c r="AU219" s="189" t="s">
        <v>88</v>
      </c>
      <c r="AY219" s="17" t="s">
        <v>120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86</v>
      </c>
      <c r="BK219" s="190">
        <f>ROUND(I219*H219,2)</f>
        <v>0</v>
      </c>
      <c r="BL219" s="17" t="s">
        <v>134</v>
      </c>
      <c r="BM219" s="189" t="s">
        <v>322</v>
      </c>
    </row>
    <row r="220" spans="1:65" s="14" customFormat="1" ht="11.25">
      <c r="B220" s="215"/>
      <c r="C220" s="216"/>
      <c r="D220" s="206" t="s">
        <v>181</v>
      </c>
      <c r="E220" s="217" t="s">
        <v>1</v>
      </c>
      <c r="F220" s="218" t="s">
        <v>323</v>
      </c>
      <c r="G220" s="216"/>
      <c r="H220" s="219">
        <v>36.18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181</v>
      </c>
      <c r="AU220" s="225" t="s">
        <v>88</v>
      </c>
      <c r="AV220" s="14" t="s">
        <v>88</v>
      </c>
      <c r="AW220" s="14" t="s">
        <v>34</v>
      </c>
      <c r="AX220" s="14" t="s">
        <v>86</v>
      </c>
      <c r="AY220" s="225" t="s">
        <v>120</v>
      </c>
    </row>
    <row r="221" spans="1:65" s="2" customFormat="1" ht="24.2" customHeight="1">
      <c r="A221" s="34"/>
      <c r="B221" s="35"/>
      <c r="C221" s="178" t="s">
        <v>324</v>
      </c>
      <c r="D221" s="178" t="s">
        <v>121</v>
      </c>
      <c r="E221" s="179" t="s">
        <v>325</v>
      </c>
      <c r="F221" s="180" t="s">
        <v>326</v>
      </c>
      <c r="G221" s="181" t="s">
        <v>179</v>
      </c>
      <c r="H221" s="182">
        <v>134</v>
      </c>
      <c r="I221" s="183"/>
      <c r="J221" s="184">
        <f>ROUND(I221*H221,2)</f>
        <v>0</v>
      </c>
      <c r="K221" s="180" t="s">
        <v>186</v>
      </c>
      <c r="L221" s="39"/>
      <c r="M221" s="185" t="s">
        <v>1</v>
      </c>
      <c r="N221" s="186" t="s">
        <v>43</v>
      </c>
      <c r="O221" s="71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134</v>
      </c>
      <c r="AT221" s="189" t="s">
        <v>121</v>
      </c>
      <c r="AU221" s="189" t="s">
        <v>88</v>
      </c>
      <c r="AY221" s="17" t="s">
        <v>120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86</v>
      </c>
      <c r="BK221" s="190">
        <f>ROUND(I221*H221,2)</f>
        <v>0</v>
      </c>
      <c r="BL221" s="17" t="s">
        <v>134</v>
      </c>
      <c r="BM221" s="189" t="s">
        <v>327</v>
      </c>
    </row>
    <row r="222" spans="1:65" s="14" customFormat="1" ht="11.25">
      <c r="B222" s="215"/>
      <c r="C222" s="216"/>
      <c r="D222" s="206" t="s">
        <v>181</v>
      </c>
      <c r="E222" s="217" t="s">
        <v>1</v>
      </c>
      <c r="F222" s="218" t="s">
        <v>318</v>
      </c>
      <c r="G222" s="216"/>
      <c r="H222" s="219">
        <v>134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181</v>
      </c>
      <c r="AU222" s="225" t="s">
        <v>88</v>
      </c>
      <c r="AV222" s="14" t="s">
        <v>88</v>
      </c>
      <c r="AW222" s="14" t="s">
        <v>34</v>
      </c>
      <c r="AX222" s="14" t="s">
        <v>86</v>
      </c>
      <c r="AY222" s="225" t="s">
        <v>120</v>
      </c>
    </row>
    <row r="223" spans="1:65" s="2" customFormat="1" ht="16.5" customHeight="1">
      <c r="A223" s="34"/>
      <c r="B223" s="35"/>
      <c r="C223" s="237" t="s">
        <v>328</v>
      </c>
      <c r="D223" s="237" t="s">
        <v>297</v>
      </c>
      <c r="E223" s="238" t="s">
        <v>329</v>
      </c>
      <c r="F223" s="239" t="s">
        <v>330</v>
      </c>
      <c r="G223" s="240" t="s">
        <v>331</v>
      </c>
      <c r="H223" s="241">
        <v>4.6900000000000004</v>
      </c>
      <c r="I223" s="242"/>
      <c r="J223" s="243">
        <f>ROUND(I223*H223,2)</f>
        <v>0</v>
      </c>
      <c r="K223" s="239" t="s">
        <v>186</v>
      </c>
      <c r="L223" s="244"/>
      <c r="M223" s="245" t="s">
        <v>1</v>
      </c>
      <c r="N223" s="246" t="s">
        <v>43</v>
      </c>
      <c r="O223" s="71"/>
      <c r="P223" s="187">
        <f>O223*H223</f>
        <v>0</v>
      </c>
      <c r="Q223" s="187">
        <v>1E-3</v>
      </c>
      <c r="R223" s="187">
        <f>Q223*H223</f>
        <v>4.6900000000000006E-3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9" t="s">
        <v>149</v>
      </c>
      <c r="AT223" s="189" t="s">
        <v>297</v>
      </c>
      <c r="AU223" s="189" t="s">
        <v>88</v>
      </c>
      <c r="AY223" s="17" t="s">
        <v>120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86</v>
      </c>
      <c r="BK223" s="190">
        <f>ROUND(I223*H223,2)</f>
        <v>0</v>
      </c>
      <c r="BL223" s="17" t="s">
        <v>134</v>
      </c>
      <c r="BM223" s="189" t="s">
        <v>332</v>
      </c>
    </row>
    <row r="224" spans="1:65" s="14" customFormat="1" ht="11.25">
      <c r="B224" s="215"/>
      <c r="C224" s="216"/>
      <c r="D224" s="206" t="s">
        <v>181</v>
      </c>
      <c r="E224" s="217" t="s">
        <v>1</v>
      </c>
      <c r="F224" s="218" t="s">
        <v>333</v>
      </c>
      <c r="G224" s="216"/>
      <c r="H224" s="219">
        <v>4.6900000000000004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181</v>
      </c>
      <c r="AU224" s="225" t="s">
        <v>88</v>
      </c>
      <c r="AV224" s="14" t="s">
        <v>88</v>
      </c>
      <c r="AW224" s="14" t="s">
        <v>34</v>
      </c>
      <c r="AX224" s="14" t="s">
        <v>86</v>
      </c>
      <c r="AY224" s="225" t="s">
        <v>120</v>
      </c>
    </row>
    <row r="225" spans="1:65" s="2" customFormat="1" ht="24.2" customHeight="1">
      <c r="A225" s="34"/>
      <c r="B225" s="35"/>
      <c r="C225" s="178" t="s">
        <v>334</v>
      </c>
      <c r="D225" s="178" t="s">
        <v>121</v>
      </c>
      <c r="E225" s="179" t="s">
        <v>335</v>
      </c>
      <c r="F225" s="180" t="s">
        <v>336</v>
      </c>
      <c r="G225" s="181" t="s">
        <v>179</v>
      </c>
      <c r="H225" s="182">
        <v>134</v>
      </c>
      <c r="I225" s="183"/>
      <c r="J225" s="184">
        <f>ROUND(I225*H225,2)</f>
        <v>0</v>
      </c>
      <c r="K225" s="180" t="s">
        <v>186</v>
      </c>
      <c r="L225" s="39"/>
      <c r="M225" s="185" t="s">
        <v>1</v>
      </c>
      <c r="N225" s="186" t="s">
        <v>43</v>
      </c>
      <c r="O225" s="71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134</v>
      </c>
      <c r="AT225" s="189" t="s">
        <v>121</v>
      </c>
      <c r="AU225" s="189" t="s">
        <v>88</v>
      </c>
      <c r="AY225" s="17" t="s">
        <v>120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86</v>
      </c>
      <c r="BK225" s="190">
        <f>ROUND(I225*H225,2)</f>
        <v>0</v>
      </c>
      <c r="BL225" s="17" t="s">
        <v>134</v>
      </c>
      <c r="BM225" s="189" t="s">
        <v>337</v>
      </c>
    </row>
    <row r="226" spans="1:65" s="14" customFormat="1" ht="11.25">
      <c r="B226" s="215"/>
      <c r="C226" s="216"/>
      <c r="D226" s="206" t="s">
        <v>181</v>
      </c>
      <c r="E226" s="217" t="s">
        <v>1</v>
      </c>
      <c r="F226" s="218" t="s">
        <v>318</v>
      </c>
      <c r="G226" s="216"/>
      <c r="H226" s="219">
        <v>134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181</v>
      </c>
      <c r="AU226" s="225" t="s">
        <v>88</v>
      </c>
      <c r="AV226" s="14" t="s">
        <v>88</v>
      </c>
      <c r="AW226" s="14" t="s">
        <v>34</v>
      </c>
      <c r="AX226" s="14" t="s">
        <v>86</v>
      </c>
      <c r="AY226" s="225" t="s">
        <v>120</v>
      </c>
    </row>
    <row r="227" spans="1:65" s="2" customFormat="1" ht="24.2" customHeight="1">
      <c r="A227" s="34"/>
      <c r="B227" s="35"/>
      <c r="C227" s="178" t="s">
        <v>183</v>
      </c>
      <c r="D227" s="178" t="s">
        <v>121</v>
      </c>
      <c r="E227" s="179" t="s">
        <v>338</v>
      </c>
      <c r="F227" s="180" t="s">
        <v>339</v>
      </c>
      <c r="G227" s="181" t="s">
        <v>179</v>
      </c>
      <c r="H227" s="182">
        <v>686.49</v>
      </c>
      <c r="I227" s="183"/>
      <c r="J227" s="184">
        <f>ROUND(I227*H227,2)</f>
        <v>0</v>
      </c>
      <c r="K227" s="180" t="s">
        <v>186</v>
      </c>
      <c r="L227" s="39"/>
      <c r="M227" s="185" t="s">
        <v>1</v>
      </c>
      <c r="N227" s="186" t="s">
        <v>43</v>
      </c>
      <c r="O227" s="71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134</v>
      </c>
      <c r="AT227" s="189" t="s">
        <v>121</v>
      </c>
      <c r="AU227" s="189" t="s">
        <v>88</v>
      </c>
      <c r="AY227" s="17" t="s">
        <v>120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86</v>
      </c>
      <c r="BK227" s="190">
        <f>ROUND(I227*H227,2)</f>
        <v>0</v>
      </c>
      <c r="BL227" s="17" t="s">
        <v>134</v>
      </c>
      <c r="BM227" s="189" t="s">
        <v>340</v>
      </c>
    </row>
    <row r="228" spans="1:65" s="14" customFormat="1" ht="22.5">
      <c r="B228" s="215"/>
      <c r="C228" s="216"/>
      <c r="D228" s="206" t="s">
        <v>181</v>
      </c>
      <c r="E228" s="217" t="s">
        <v>1</v>
      </c>
      <c r="F228" s="218" t="s">
        <v>341</v>
      </c>
      <c r="G228" s="216"/>
      <c r="H228" s="219">
        <v>517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181</v>
      </c>
      <c r="AU228" s="225" t="s">
        <v>88</v>
      </c>
      <c r="AV228" s="14" t="s">
        <v>88</v>
      </c>
      <c r="AW228" s="14" t="s">
        <v>34</v>
      </c>
      <c r="AX228" s="14" t="s">
        <v>78</v>
      </c>
      <c r="AY228" s="225" t="s">
        <v>120</v>
      </c>
    </row>
    <row r="229" spans="1:65" s="14" customFormat="1" ht="22.5">
      <c r="B229" s="215"/>
      <c r="C229" s="216"/>
      <c r="D229" s="206" t="s">
        <v>181</v>
      </c>
      <c r="E229" s="217" t="s">
        <v>1</v>
      </c>
      <c r="F229" s="218" t="s">
        <v>342</v>
      </c>
      <c r="G229" s="216"/>
      <c r="H229" s="219">
        <v>50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181</v>
      </c>
      <c r="AU229" s="225" t="s">
        <v>88</v>
      </c>
      <c r="AV229" s="14" t="s">
        <v>88</v>
      </c>
      <c r="AW229" s="14" t="s">
        <v>34</v>
      </c>
      <c r="AX229" s="14" t="s">
        <v>78</v>
      </c>
      <c r="AY229" s="225" t="s">
        <v>120</v>
      </c>
    </row>
    <row r="230" spans="1:65" s="14" customFormat="1" ht="11.25">
      <c r="B230" s="215"/>
      <c r="C230" s="216"/>
      <c r="D230" s="206" t="s">
        <v>181</v>
      </c>
      <c r="E230" s="217" t="s">
        <v>1</v>
      </c>
      <c r="F230" s="218" t="s">
        <v>343</v>
      </c>
      <c r="G230" s="216"/>
      <c r="H230" s="219">
        <v>15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181</v>
      </c>
      <c r="AU230" s="225" t="s">
        <v>88</v>
      </c>
      <c r="AV230" s="14" t="s">
        <v>88</v>
      </c>
      <c r="AW230" s="14" t="s">
        <v>34</v>
      </c>
      <c r="AX230" s="14" t="s">
        <v>78</v>
      </c>
      <c r="AY230" s="225" t="s">
        <v>120</v>
      </c>
    </row>
    <row r="231" spans="1:65" s="14" customFormat="1" ht="22.5">
      <c r="B231" s="215"/>
      <c r="C231" s="216"/>
      <c r="D231" s="206" t="s">
        <v>181</v>
      </c>
      <c r="E231" s="217" t="s">
        <v>1</v>
      </c>
      <c r="F231" s="218" t="s">
        <v>344</v>
      </c>
      <c r="G231" s="216"/>
      <c r="H231" s="219">
        <v>12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181</v>
      </c>
      <c r="AU231" s="225" t="s">
        <v>88</v>
      </c>
      <c r="AV231" s="14" t="s">
        <v>88</v>
      </c>
      <c r="AW231" s="14" t="s">
        <v>34</v>
      </c>
      <c r="AX231" s="14" t="s">
        <v>78</v>
      </c>
      <c r="AY231" s="225" t="s">
        <v>120</v>
      </c>
    </row>
    <row r="232" spans="1:65" s="14" customFormat="1" ht="11.25">
      <c r="B232" s="215"/>
      <c r="C232" s="216"/>
      <c r="D232" s="206" t="s">
        <v>181</v>
      </c>
      <c r="E232" s="217" t="s">
        <v>1</v>
      </c>
      <c r="F232" s="218" t="s">
        <v>345</v>
      </c>
      <c r="G232" s="216"/>
      <c r="H232" s="219">
        <v>45.6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181</v>
      </c>
      <c r="AU232" s="225" t="s">
        <v>88</v>
      </c>
      <c r="AV232" s="14" t="s">
        <v>88</v>
      </c>
      <c r="AW232" s="14" t="s">
        <v>34</v>
      </c>
      <c r="AX232" s="14" t="s">
        <v>78</v>
      </c>
      <c r="AY232" s="225" t="s">
        <v>120</v>
      </c>
    </row>
    <row r="233" spans="1:65" s="14" customFormat="1" ht="11.25">
      <c r="B233" s="215"/>
      <c r="C233" s="216"/>
      <c r="D233" s="206" t="s">
        <v>181</v>
      </c>
      <c r="E233" s="217" t="s">
        <v>1</v>
      </c>
      <c r="F233" s="218" t="s">
        <v>346</v>
      </c>
      <c r="G233" s="216"/>
      <c r="H233" s="219">
        <v>40.5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181</v>
      </c>
      <c r="AU233" s="225" t="s">
        <v>88</v>
      </c>
      <c r="AV233" s="14" t="s">
        <v>88</v>
      </c>
      <c r="AW233" s="14" t="s">
        <v>34</v>
      </c>
      <c r="AX233" s="14" t="s">
        <v>78</v>
      </c>
      <c r="AY233" s="225" t="s">
        <v>120</v>
      </c>
    </row>
    <row r="234" spans="1:65" s="14" customFormat="1" ht="11.25">
      <c r="B234" s="215"/>
      <c r="C234" s="216"/>
      <c r="D234" s="206" t="s">
        <v>181</v>
      </c>
      <c r="E234" s="217" t="s">
        <v>1</v>
      </c>
      <c r="F234" s="218" t="s">
        <v>347</v>
      </c>
      <c r="G234" s="216"/>
      <c r="H234" s="219">
        <v>6.39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181</v>
      </c>
      <c r="AU234" s="225" t="s">
        <v>88</v>
      </c>
      <c r="AV234" s="14" t="s">
        <v>88</v>
      </c>
      <c r="AW234" s="14" t="s">
        <v>34</v>
      </c>
      <c r="AX234" s="14" t="s">
        <v>78</v>
      </c>
      <c r="AY234" s="225" t="s">
        <v>120</v>
      </c>
    </row>
    <row r="235" spans="1:65" s="15" customFormat="1" ht="11.25">
      <c r="B235" s="226"/>
      <c r="C235" s="227"/>
      <c r="D235" s="206" t="s">
        <v>181</v>
      </c>
      <c r="E235" s="228" t="s">
        <v>1</v>
      </c>
      <c r="F235" s="229" t="s">
        <v>210</v>
      </c>
      <c r="G235" s="227"/>
      <c r="H235" s="230">
        <v>686.49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181</v>
      </c>
      <c r="AU235" s="236" t="s">
        <v>88</v>
      </c>
      <c r="AV235" s="15" t="s">
        <v>134</v>
      </c>
      <c r="AW235" s="15" t="s">
        <v>34</v>
      </c>
      <c r="AX235" s="15" t="s">
        <v>86</v>
      </c>
      <c r="AY235" s="236" t="s">
        <v>120</v>
      </c>
    </row>
    <row r="236" spans="1:65" s="11" customFormat="1" ht="22.9" customHeight="1">
      <c r="B236" s="164"/>
      <c r="C236" s="165"/>
      <c r="D236" s="166" t="s">
        <v>77</v>
      </c>
      <c r="E236" s="202" t="s">
        <v>88</v>
      </c>
      <c r="F236" s="202" t="s">
        <v>348</v>
      </c>
      <c r="G236" s="165"/>
      <c r="H236" s="165"/>
      <c r="I236" s="168"/>
      <c r="J236" s="203">
        <f>BK236</f>
        <v>0</v>
      </c>
      <c r="K236" s="165"/>
      <c r="L236" s="170"/>
      <c r="M236" s="171"/>
      <c r="N236" s="172"/>
      <c r="O236" s="172"/>
      <c r="P236" s="173">
        <f>SUM(P237:P255)</f>
        <v>0</v>
      </c>
      <c r="Q236" s="172"/>
      <c r="R236" s="173">
        <f>SUM(R237:R255)</f>
        <v>0.40267139999999996</v>
      </c>
      <c r="S236" s="172"/>
      <c r="T236" s="174">
        <f>SUM(T237:T255)</f>
        <v>0</v>
      </c>
      <c r="AR236" s="175" t="s">
        <v>86</v>
      </c>
      <c r="AT236" s="176" t="s">
        <v>77</v>
      </c>
      <c r="AU236" s="176" t="s">
        <v>86</v>
      </c>
      <c r="AY236" s="175" t="s">
        <v>120</v>
      </c>
      <c r="BK236" s="177">
        <f>SUM(BK237:BK255)</f>
        <v>0</v>
      </c>
    </row>
    <row r="237" spans="1:65" s="2" customFormat="1" ht="24.2" customHeight="1">
      <c r="A237" s="34"/>
      <c r="B237" s="35"/>
      <c r="C237" s="178" t="s">
        <v>349</v>
      </c>
      <c r="D237" s="178" t="s">
        <v>121</v>
      </c>
      <c r="E237" s="179" t="s">
        <v>350</v>
      </c>
      <c r="F237" s="180" t="s">
        <v>351</v>
      </c>
      <c r="G237" s="181" t="s">
        <v>179</v>
      </c>
      <c r="H237" s="182">
        <v>830.25</v>
      </c>
      <c r="I237" s="183"/>
      <c r="J237" s="184">
        <f>ROUND(I237*H237,2)</f>
        <v>0</v>
      </c>
      <c r="K237" s="180" t="s">
        <v>186</v>
      </c>
      <c r="L237" s="39"/>
      <c r="M237" s="185" t="s">
        <v>1</v>
      </c>
      <c r="N237" s="186" t="s">
        <v>43</v>
      </c>
      <c r="O237" s="71"/>
      <c r="P237" s="187">
        <f>O237*H237</f>
        <v>0</v>
      </c>
      <c r="Q237" s="187">
        <v>1.3999999999999999E-4</v>
      </c>
      <c r="R237" s="187">
        <f>Q237*H237</f>
        <v>0.11623499999999999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134</v>
      </c>
      <c r="AT237" s="189" t="s">
        <v>121</v>
      </c>
      <c r="AU237" s="189" t="s">
        <v>88</v>
      </c>
      <c r="AY237" s="17" t="s">
        <v>120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86</v>
      </c>
      <c r="BK237" s="190">
        <f>ROUND(I237*H237,2)</f>
        <v>0</v>
      </c>
      <c r="BL237" s="17" t="s">
        <v>134</v>
      </c>
      <c r="BM237" s="189" t="s">
        <v>352</v>
      </c>
    </row>
    <row r="238" spans="1:65" s="14" customFormat="1" ht="22.5">
      <c r="B238" s="215"/>
      <c r="C238" s="216"/>
      <c r="D238" s="206" t="s">
        <v>181</v>
      </c>
      <c r="E238" s="217" t="s">
        <v>1</v>
      </c>
      <c r="F238" s="218" t="s">
        <v>341</v>
      </c>
      <c r="G238" s="216"/>
      <c r="H238" s="219">
        <v>517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181</v>
      </c>
      <c r="AU238" s="225" t="s">
        <v>88</v>
      </c>
      <c r="AV238" s="14" t="s">
        <v>88</v>
      </c>
      <c r="AW238" s="14" t="s">
        <v>34</v>
      </c>
      <c r="AX238" s="14" t="s">
        <v>78</v>
      </c>
      <c r="AY238" s="225" t="s">
        <v>120</v>
      </c>
    </row>
    <row r="239" spans="1:65" s="14" customFormat="1" ht="22.5">
      <c r="B239" s="215"/>
      <c r="C239" s="216"/>
      <c r="D239" s="206" t="s">
        <v>181</v>
      </c>
      <c r="E239" s="217" t="s">
        <v>1</v>
      </c>
      <c r="F239" s="218" t="s">
        <v>342</v>
      </c>
      <c r="G239" s="216"/>
      <c r="H239" s="219">
        <v>50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181</v>
      </c>
      <c r="AU239" s="225" t="s">
        <v>88</v>
      </c>
      <c r="AV239" s="14" t="s">
        <v>88</v>
      </c>
      <c r="AW239" s="14" t="s">
        <v>34</v>
      </c>
      <c r="AX239" s="14" t="s">
        <v>78</v>
      </c>
      <c r="AY239" s="225" t="s">
        <v>120</v>
      </c>
    </row>
    <row r="240" spans="1:65" s="14" customFormat="1" ht="11.25">
      <c r="B240" s="215"/>
      <c r="C240" s="216"/>
      <c r="D240" s="206" t="s">
        <v>181</v>
      </c>
      <c r="E240" s="217" t="s">
        <v>1</v>
      </c>
      <c r="F240" s="218" t="s">
        <v>343</v>
      </c>
      <c r="G240" s="216"/>
      <c r="H240" s="219">
        <v>15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181</v>
      </c>
      <c r="AU240" s="225" t="s">
        <v>88</v>
      </c>
      <c r="AV240" s="14" t="s">
        <v>88</v>
      </c>
      <c r="AW240" s="14" t="s">
        <v>34</v>
      </c>
      <c r="AX240" s="14" t="s">
        <v>78</v>
      </c>
      <c r="AY240" s="225" t="s">
        <v>120</v>
      </c>
    </row>
    <row r="241" spans="1:65" s="14" customFormat="1" ht="22.5">
      <c r="B241" s="215"/>
      <c r="C241" s="216"/>
      <c r="D241" s="206" t="s">
        <v>181</v>
      </c>
      <c r="E241" s="217" t="s">
        <v>1</v>
      </c>
      <c r="F241" s="218" t="s">
        <v>344</v>
      </c>
      <c r="G241" s="216"/>
      <c r="H241" s="219">
        <v>12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181</v>
      </c>
      <c r="AU241" s="225" t="s">
        <v>88</v>
      </c>
      <c r="AV241" s="14" t="s">
        <v>88</v>
      </c>
      <c r="AW241" s="14" t="s">
        <v>34</v>
      </c>
      <c r="AX241" s="14" t="s">
        <v>78</v>
      </c>
      <c r="AY241" s="225" t="s">
        <v>120</v>
      </c>
    </row>
    <row r="242" spans="1:65" s="14" customFormat="1" ht="11.25">
      <c r="B242" s="215"/>
      <c r="C242" s="216"/>
      <c r="D242" s="206" t="s">
        <v>181</v>
      </c>
      <c r="E242" s="217" t="s">
        <v>1</v>
      </c>
      <c r="F242" s="218" t="s">
        <v>353</v>
      </c>
      <c r="G242" s="216"/>
      <c r="H242" s="219">
        <v>27.36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181</v>
      </c>
      <c r="AU242" s="225" t="s">
        <v>88</v>
      </c>
      <c r="AV242" s="14" t="s">
        <v>88</v>
      </c>
      <c r="AW242" s="14" t="s">
        <v>34</v>
      </c>
      <c r="AX242" s="14" t="s">
        <v>78</v>
      </c>
      <c r="AY242" s="225" t="s">
        <v>120</v>
      </c>
    </row>
    <row r="243" spans="1:65" s="14" customFormat="1" ht="11.25">
      <c r="B243" s="215"/>
      <c r="C243" s="216"/>
      <c r="D243" s="206" t="s">
        <v>181</v>
      </c>
      <c r="E243" s="217" t="s">
        <v>1</v>
      </c>
      <c r="F243" s="218" t="s">
        <v>354</v>
      </c>
      <c r="G243" s="216"/>
      <c r="H243" s="219">
        <v>202.5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181</v>
      </c>
      <c r="AU243" s="225" t="s">
        <v>88</v>
      </c>
      <c r="AV243" s="14" t="s">
        <v>88</v>
      </c>
      <c r="AW243" s="14" t="s">
        <v>34</v>
      </c>
      <c r="AX243" s="14" t="s">
        <v>78</v>
      </c>
      <c r="AY243" s="225" t="s">
        <v>120</v>
      </c>
    </row>
    <row r="244" spans="1:65" s="14" customFormat="1" ht="11.25">
      <c r="B244" s="215"/>
      <c r="C244" s="216"/>
      <c r="D244" s="206" t="s">
        <v>181</v>
      </c>
      <c r="E244" s="217" t="s">
        <v>1</v>
      </c>
      <c r="F244" s="218" t="s">
        <v>347</v>
      </c>
      <c r="G244" s="216"/>
      <c r="H244" s="219">
        <v>6.39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181</v>
      </c>
      <c r="AU244" s="225" t="s">
        <v>88</v>
      </c>
      <c r="AV244" s="14" t="s">
        <v>88</v>
      </c>
      <c r="AW244" s="14" t="s">
        <v>34</v>
      </c>
      <c r="AX244" s="14" t="s">
        <v>78</v>
      </c>
      <c r="AY244" s="225" t="s">
        <v>120</v>
      </c>
    </row>
    <row r="245" spans="1:65" s="15" customFormat="1" ht="11.25">
      <c r="B245" s="226"/>
      <c r="C245" s="227"/>
      <c r="D245" s="206" t="s">
        <v>181</v>
      </c>
      <c r="E245" s="228" t="s">
        <v>1</v>
      </c>
      <c r="F245" s="229" t="s">
        <v>210</v>
      </c>
      <c r="G245" s="227"/>
      <c r="H245" s="230">
        <v>830.25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181</v>
      </c>
      <c r="AU245" s="236" t="s">
        <v>88</v>
      </c>
      <c r="AV245" s="15" t="s">
        <v>134</v>
      </c>
      <c r="AW245" s="15" t="s">
        <v>34</v>
      </c>
      <c r="AX245" s="15" t="s">
        <v>86</v>
      </c>
      <c r="AY245" s="236" t="s">
        <v>120</v>
      </c>
    </row>
    <row r="246" spans="1:65" s="2" customFormat="1" ht="16.5" customHeight="1">
      <c r="A246" s="34"/>
      <c r="B246" s="35"/>
      <c r="C246" s="237" t="s">
        <v>355</v>
      </c>
      <c r="D246" s="237" t="s">
        <v>297</v>
      </c>
      <c r="E246" s="238" t="s">
        <v>356</v>
      </c>
      <c r="F246" s="239" t="s">
        <v>357</v>
      </c>
      <c r="G246" s="240" t="s">
        <v>179</v>
      </c>
      <c r="H246" s="241">
        <v>954.78800000000001</v>
      </c>
      <c r="I246" s="242"/>
      <c r="J246" s="243">
        <f>ROUND(I246*H246,2)</f>
        <v>0</v>
      </c>
      <c r="K246" s="239" t="s">
        <v>186</v>
      </c>
      <c r="L246" s="244"/>
      <c r="M246" s="245" t="s">
        <v>1</v>
      </c>
      <c r="N246" s="246" t="s">
        <v>43</v>
      </c>
      <c r="O246" s="71"/>
      <c r="P246" s="187">
        <f>O246*H246</f>
        <v>0</v>
      </c>
      <c r="Q246" s="187">
        <v>2.9999999999999997E-4</v>
      </c>
      <c r="R246" s="187">
        <f>Q246*H246</f>
        <v>0.28643639999999998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149</v>
      </c>
      <c r="AT246" s="189" t="s">
        <v>297</v>
      </c>
      <c r="AU246" s="189" t="s">
        <v>88</v>
      </c>
      <c r="AY246" s="17" t="s">
        <v>120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86</v>
      </c>
      <c r="BK246" s="190">
        <f>ROUND(I246*H246,2)</f>
        <v>0</v>
      </c>
      <c r="BL246" s="17" t="s">
        <v>134</v>
      </c>
      <c r="BM246" s="189" t="s">
        <v>358</v>
      </c>
    </row>
    <row r="247" spans="1:65" s="14" customFormat="1" ht="22.5">
      <c r="B247" s="215"/>
      <c r="C247" s="216"/>
      <c r="D247" s="206" t="s">
        <v>181</v>
      </c>
      <c r="E247" s="217" t="s">
        <v>1</v>
      </c>
      <c r="F247" s="218" t="s">
        <v>341</v>
      </c>
      <c r="G247" s="216"/>
      <c r="H247" s="219">
        <v>517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181</v>
      </c>
      <c r="AU247" s="225" t="s">
        <v>88</v>
      </c>
      <c r="AV247" s="14" t="s">
        <v>88</v>
      </c>
      <c r="AW247" s="14" t="s">
        <v>34</v>
      </c>
      <c r="AX247" s="14" t="s">
        <v>78</v>
      </c>
      <c r="AY247" s="225" t="s">
        <v>120</v>
      </c>
    </row>
    <row r="248" spans="1:65" s="14" customFormat="1" ht="22.5">
      <c r="B248" s="215"/>
      <c r="C248" s="216"/>
      <c r="D248" s="206" t="s">
        <v>181</v>
      </c>
      <c r="E248" s="217" t="s">
        <v>1</v>
      </c>
      <c r="F248" s="218" t="s">
        <v>342</v>
      </c>
      <c r="G248" s="216"/>
      <c r="H248" s="219">
        <v>50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181</v>
      </c>
      <c r="AU248" s="225" t="s">
        <v>88</v>
      </c>
      <c r="AV248" s="14" t="s">
        <v>88</v>
      </c>
      <c r="AW248" s="14" t="s">
        <v>34</v>
      </c>
      <c r="AX248" s="14" t="s">
        <v>78</v>
      </c>
      <c r="AY248" s="225" t="s">
        <v>120</v>
      </c>
    </row>
    <row r="249" spans="1:65" s="14" customFormat="1" ht="11.25">
      <c r="B249" s="215"/>
      <c r="C249" s="216"/>
      <c r="D249" s="206" t="s">
        <v>181</v>
      </c>
      <c r="E249" s="217" t="s">
        <v>1</v>
      </c>
      <c r="F249" s="218" t="s">
        <v>343</v>
      </c>
      <c r="G249" s="216"/>
      <c r="H249" s="219">
        <v>15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181</v>
      </c>
      <c r="AU249" s="225" t="s">
        <v>88</v>
      </c>
      <c r="AV249" s="14" t="s">
        <v>88</v>
      </c>
      <c r="AW249" s="14" t="s">
        <v>34</v>
      </c>
      <c r="AX249" s="14" t="s">
        <v>78</v>
      </c>
      <c r="AY249" s="225" t="s">
        <v>120</v>
      </c>
    </row>
    <row r="250" spans="1:65" s="14" customFormat="1" ht="22.5">
      <c r="B250" s="215"/>
      <c r="C250" s="216"/>
      <c r="D250" s="206" t="s">
        <v>181</v>
      </c>
      <c r="E250" s="217" t="s">
        <v>1</v>
      </c>
      <c r="F250" s="218" t="s">
        <v>344</v>
      </c>
      <c r="G250" s="216"/>
      <c r="H250" s="219">
        <v>12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181</v>
      </c>
      <c r="AU250" s="225" t="s">
        <v>88</v>
      </c>
      <c r="AV250" s="14" t="s">
        <v>88</v>
      </c>
      <c r="AW250" s="14" t="s">
        <v>34</v>
      </c>
      <c r="AX250" s="14" t="s">
        <v>78</v>
      </c>
      <c r="AY250" s="225" t="s">
        <v>120</v>
      </c>
    </row>
    <row r="251" spans="1:65" s="14" customFormat="1" ht="11.25">
      <c r="B251" s="215"/>
      <c r="C251" s="216"/>
      <c r="D251" s="206" t="s">
        <v>181</v>
      </c>
      <c r="E251" s="217" t="s">
        <v>1</v>
      </c>
      <c r="F251" s="218" t="s">
        <v>353</v>
      </c>
      <c r="G251" s="216"/>
      <c r="H251" s="219">
        <v>27.36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181</v>
      </c>
      <c r="AU251" s="225" t="s">
        <v>88</v>
      </c>
      <c r="AV251" s="14" t="s">
        <v>88</v>
      </c>
      <c r="AW251" s="14" t="s">
        <v>34</v>
      </c>
      <c r="AX251" s="14" t="s">
        <v>78</v>
      </c>
      <c r="AY251" s="225" t="s">
        <v>120</v>
      </c>
    </row>
    <row r="252" spans="1:65" s="14" customFormat="1" ht="11.25">
      <c r="B252" s="215"/>
      <c r="C252" s="216"/>
      <c r="D252" s="206" t="s">
        <v>181</v>
      </c>
      <c r="E252" s="217" t="s">
        <v>1</v>
      </c>
      <c r="F252" s="218" t="s">
        <v>354</v>
      </c>
      <c r="G252" s="216"/>
      <c r="H252" s="219">
        <v>202.5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181</v>
      </c>
      <c r="AU252" s="225" t="s">
        <v>88</v>
      </c>
      <c r="AV252" s="14" t="s">
        <v>88</v>
      </c>
      <c r="AW252" s="14" t="s">
        <v>34</v>
      </c>
      <c r="AX252" s="14" t="s">
        <v>78</v>
      </c>
      <c r="AY252" s="225" t="s">
        <v>120</v>
      </c>
    </row>
    <row r="253" spans="1:65" s="14" customFormat="1" ht="11.25">
      <c r="B253" s="215"/>
      <c r="C253" s="216"/>
      <c r="D253" s="206" t="s">
        <v>181</v>
      </c>
      <c r="E253" s="217" t="s">
        <v>1</v>
      </c>
      <c r="F253" s="218" t="s">
        <v>347</v>
      </c>
      <c r="G253" s="216"/>
      <c r="H253" s="219">
        <v>6.39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181</v>
      </c>
      <c r="AU253" s="225" t="s">
        <v>88</v>
      </c>
      <c r="AV253" s="14" t="s">
        <v>88</v>
      </c>
      <c r="AW253" s="14" t="s">
        <v>34</v>
      </c>
      <c r="AX253" s="14" t="s">
        <v>78</v>
      </c>
      <c r="AY253" s="225" t="s">
        <v>120</v>
      </c>
    </row>
    <row r="254" spans="1:65" s="15" customFormat="1" ht="11.25">
      <c r="B254" s="226"/>
      <c r="C254" s="227"/>
      <c r="D254" s="206" t="s">
        <v>181</v>
      </c>
      <c r="E254" s="228" t="s">
        <v>1</v>
      </c>
      <c r="F254" s="229" t="s">
        <v>210</v>
      </c>
      <c r="G254" s="227"/>
      <c r="H254" s="230">
        <v>830.25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181</v>
      </c>
      <c r="AU254" s="236" t="s">
        <v>88</v>
      </c>
      <c r="AV254" s="15" t="s">
        <v>134</v>
      </c>
      <c r="AW254" s="15" t="s">
        <v>34</v>
      </c>
      <c r="AX254" s="15" t="s">
        <v>78</v>
      </c>
      <c r="AY254" s="236" t="s">
        <v>120</v>
      </c>
    </row>
    <row r="255" spans="1:65" s="14" customFormat="1" ht="11.25">
      <c r="B255" s="215"/>
      <c r="C255" s="216"/>
      <c r="D255" s="206" t="s">
        <v>181</v>
      </c>
      <c r="E255" s="217" t="s">
        <v>1</v>
      </c>
      <c r="F255" s="218" t="s">
        <v>359</v>
      </c>
      <c r="G255" s="216"/>
      <c r="H255" s="219">
        <v>954.78800000000001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181</v>
      </c>
      <c r="AU255" s="225" t="s">
        <v>88</v>
      </c>
      <c r="AV255" s="14" t="s">
        <v>88</v>
      </c>
      <c r="AW255" s="14" t="s">
        <v>34</v>
      </c>
      <c r="AX255" s="14" t="s">
        <v>86</v>
      </c>
      <c r="AY255" s="225" t="s">
        <v>120</v>
      </c>
    </row>
    <row r="256" spans="1:65" s="11" customFormat="1" ht="22.9" customHeight="1">
      <c r="B256" s="164"/>
      <c r="C256" s="165"/>
      <c r="D256" s="166" t="s">
        <v>77</v>
      </c>
      <c r="E256" s="202" t="s">
        <v>130</v>
      </c>
      <c r="F256" s="202" t="s">
        <v>360</v>
      </c>
      <c r="G256" s="165"/>
      <c r="H256" s="165"/>
      <c r="I256" s="168"/>
      <c r="J256" s="203">
        <f>BK256</f>
        <v>0</v>
      </c>
      <c r="K256" s="165"/>
      <c r="L256" s="170"/>
      <c r="M256" s="171"/>
      <c r="N256" s="172"/>
      <c r="O256" s="172"/>
      <c r="P256" s="173">
        <f>SUM(P257:P259)</f>
        <v>0</v>
      </c>
      <c r="Q256" s="172"/>
      <c r="R256" s="173">
        <f>SUM(R257:R259)</f>
        <v>18.363599999999998</v>
      </c>
      <c r="S256" s="172"/>
      <c r="T256" s="174">
        <f>SUM(T257:T259)</f>
        <v>0</v>
      </c>
      <c r="AR256" s="175" t="s">
        <v>86</v>
      </c>
      <c r="AT256" s="176" t="s">
        <v>77</v>
      </c>
      <c r="AU256" s="176" t="s">
        <v>86</v>
      </c>
      <c r="AY256" s="175" t="s">
        <v>120</v>
      </c>
      <c r="BK256" s="177">
        <f>SUM(BK257:BK259)</f>
        <v>0</v>
      </c>
    </row>
    <row r="257" spans="1:65" s="2" customFormat="1" ht="24.2" customHeight="1">
      <c r="A257" s="34"/>
      <c r="B257" s="35"/>
      <c r="C257" s="178" t="s">
        <v>361</v>
      </c>
      <c r="D257" s="178" t="s">
        <v>121</v>
      </c>
      <c r="E257" s="179" t="s">
        <v>362</v>
      </c>
      <c r="F257" s="180" t="s">
        <v>363</v>
      </c>
      <c r="G257" s="181" t="s">
        <v>152</v>
      </c>
      <c r="H257" s="182">
        <v>180</v>
      </c>
      <c r="I257" s="183"/>
      <c r="J257" s="184">
        <f>ROUND(I257*H257,2)</f>
        <v>0</v>
      </c>
      <c r="K257" s="180" t="s">
        <v>186</v>
      </c>
      <c r="L257" s="39"/>
      <c r="M257" s="185" t="s">
        <v>1</v>
      </c>
      <c r="N257" s="186" t="s">
        <v>43</v>
      </c>
      <c r="O257" s="71"/>
      <c r="P257" s="187">
        <f>O257*H257</f>
        <v>0</v>
      </c>
      <c r="Q257" s="187">
        <v>6.7019999999999996E-2</v>
      </c>
      <c r="R257" s="187">
        <f>Q257*H257</f>
        <v>12.063599999999999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134</v>
      </c>
      <c r="AT257" s="189" t="s">
        <v>121</v>
      </c>
      <c r="AU257" s="189" t="s">
        <v>88</v>
      </c>
      <c r="AY257" s="17" t="s">
        <v>120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86</v>
      </c>
      <c r="BK257" s="190">
        <f>ROUND(I257*H257,2)</f>
        <v>0</v>
      </c>
      <c r="BL257" s="17" t="s">
        <v>134</v>
      </c>
      <c r="BM257" s="189" t="s">
        <v>364</v>
      </c>
    </row>
    <row r="258" spans="1:65" s="2" customFormat="1" ht="16.5" customHeight="1">
      <c r="A258" s="34"/>
      <c r="B258" s="35"/>
      <c r="C258" s="237" t="s">
        <v>365</v>
      </c>
      <c r="D258" s="237" t="s">
        <v>297</v>
      </c>
      <c r="E258" s="238" t="s">
        <v>366</v>
      </c>
      <c r="F258" s="239" t="s">
        <v>367</v>
      </c>
      <c r="G258" s="240" t="s">
        <v>152</v>
      </c>
      <c r="H258" s="241">
        <v>180</v>
      </c>
      <c r="I258" s="242"/>
      <c r="J258" s="243">
        <f>ROUND(I258*H258,2)</f>
        <v>0</v>
      </c>
      <c r="K258" s="239" t="s">
        <v>1</v>
      </c>
      <c r="L258" s="244"/>
      <c r="M258" s="245" t="s">
        <v>1</v>
      </c>
      <c r="N258" s="246" t="s">
        <v>43</v>
      </c>
      <c r="O258" s="71"/>
      <c r="P258" s="187">
        <f>O258*H258</f>
        <v>0</v>
      </c>
      <c r="Q258" s="187">
        <v>3.5000000000000003E-2</v>
      </c>
      <c r="R258" s="187">
        <f>Q258*H258</f>
        <v>6.3000000000000007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149</v>
      </c>
      <c r="AT258" s="189" t="s">
        <v>297</v>
      </c>
      <c r="AU258" s="189" t="s">
        <v>88</v>
      </c>
      <c r="AY258" s="17" t="s">
        <v>120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86</v>
      </c>
      <c r="BK258" s="190">
        <f>ROUND(I258*H258,2)</f>
        <v>0</v>
      </c>
      <c r="BL258" s="17" t="s">
        <v>134</v>
      </c>
      <c r="BM258" s="189" t="s">
        <v>368</v>
      </c>
    </row>
    <row r="259" spans="1:65" s="14" customFormat="1" ht="11.25">
      <c r="B259" s="215"/>
      <c r="C259" s="216"/>
      <c r="D259" s="206" t="s">
        <v>181</v>
      </c>
      <c r="E259" s="217" t="s">
        <v>1</v>
      </c>
      <c r="F259" s="218" t="s">
        <v>369</v>
      </c>
      <c r="G259" s="216"/>
      <c r="H259" s="219">
        <v>180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181</v>
      </c>
      <c r="AU259" s="225" t="s">
        <v>88</v>
      </c>
      <c r="AV259" s="14" t="s">
        <v>88</v>
      </c>
      <c r="AW259" s="14" t="s">
        <v>34</v>
      </c>
      <c r="AX259" s="14" t="s">
        <v>86</v>
      </c>
      <c r="AY259" s="225" t="s">
        <v>120</v>
      </c>
    </row>
    <row r="260" spans="1:65" s="11" customFormat="1" ht="22.9" customHeight="1">
      <c r="B260" s="164"/>
      <c r="C260" s="165"/>
      <c r="D260" s="166" t="s">
        <v>77</v>
      </c>
      <c r="E260" s="202" t="s">
        <v>134</v>
      </c>
      <c r="F260" s="202" t="s">
        <v>370</v>
      </c>
      <c r="G260" s="165"/>
      <c r="H260" s="165"/>
      <c r="I260" s="168"/>
      <c r="J260" s="203">
        <f>BK260</f>
        <v>0</v>
      </c>
      <c r="K260" s="165"/>
      <c r="L260" s="170"/>
      <c r="M260" s="171"/>
      <c r="N260" s="172"/>
      <c r="O260" s="172"/>
      <c r="P260" s="173">
        <f>SUM(P261:P283)</f>
        <v>0</v>
      </c>
      <c r="Q260" s="172"/>
      <c r="R260" s="173">
        <f>SUM(R261:R283)</f>
        <v>120.61966</v>
      </c>
      <c r="S260" s="172"/>
      <c r="T260" s="174">
        <f>SUM(T261:T283)</f>
        <v>0</v>
      </c>
      <c r="AR260" s="175" t="s">
        <v>86</v>
      </c>
      <c r="AT260" s="176" t="s">
        <v>77</v>
      </c>
      <c r="AU260" s="176" t="s">
        <v>86</v>
      </c>
      <c r="AY260" s="175" t="s">
        <v>120</v>
      </c>
      <c r="BK260" s="177">
        <f>SUM(BK261:BK283)</f>
        <v>0</v>
      </c>
    </row>
    <row r="261" spans="1:65" s="2" customFormat="1" ht="24.2" customHeight="1">
      <c r="A261" s="34"/>
      <c r="B261" s="35"/>
      <c r="C261" s="178" t="s">
        <v>371</v>
      </c>
      <c r="D261" s="178" t="s">
        <v>121</v>
      </c>
      <c r="E261" s="179" t="s">
        <v>372</v>
      </c>
      <c r="F261" s="180" t="s">
        <v>373</v>
      </c>
      <c r="G261" s="181" t="s">
        <v>179</v>
      </c>
      <c r="H261" s="182">
        <v>595</v>
      </c>
      <c r="I261" s="183"/>
      <c r="J261" s="184">
        <f>ROUND(I261*H261,2)</f>
        <v>0</v>
      </c>
      <c r="K261" s="180" t="s">
        <v>186</v>
      </c>
      <c r="L261" s="39"/>
      <c r="M261" s="185" t="s">
        <v>1</v>
      </c>
      <c r="N261" s="186" t="s">
        <v>43</v>
      </c>
      <c r="O261" s="71"/>
      <c r="P261" s="187">
        <f>O261*H261</f>
        <v>0</v>
      </c>
      <c r="Q261" s="187">
        <v>0.20266000000000001</v>
      </c>
      <c r="R261" s="187">
        <f>Q261*H261</f>
        <v>120.5827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134</v>
      </c>
      <c r="AT261" s="189" t="s">
        <v>121</v>
      </c>
      <c r="AU261" s="189" t="s">
        <v>88</v>
      </c>
      <c r="AY261" s="17" t="s">
        <v>120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86</v>
      </c>
      <c r="BK261" s="190">
        <f>ROUND(I261*H261,2)</f>
        <v>0</v>
      </c>
      <c r="BL261" s="17" t="s">
        <v>134</v>
      </c>
      <c r="BM261" s="189" t="s">
        <v>374</v>
      </c>
    </row>
    <row r="262" spans="1:65" s="13" customFormat="1" ht="11.25">
      <c r="B262" s="204"/>
      <c r="C262" s="205"/>
      <c r="D262" s="206" t="s">
        <v>181</v>
      </c>
      <c r="E262" s="207" t="s">
        <v>1</v>
      </c>
      <c r="F262" s="208" t="s">
        <v>375</v>
      </c>
      <c r="G262" s="205"/>
      <c r="H262" s="207" t="s">
        <v>1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181</v>
      </c>
      <c r="AU262" s="214" t="s">
        <v>88</v>
      </c>
      <c r="AV262" s="13" t="s">
        <v>86</v>
      </c>
      <c r="AW262" s="13" t="s">
        <v>34</v>
      </c>
      <c r="AX262" s="13" t="s">
        <v>78</v>
      </c>
      <c r="AY262" s="214" t="s">
        <v>120</v>
      </c>
    </row>
    <row r="263" spans="1:65" s="13" customFormat="1" ht="11.25">
      <c r="B263" s="204"/>
      <c r="C263" s="205"/>
      <c r="D263" s="206" t="s">
        <v>181</v>
      </c>
      <c r="E263" s="207" t="s">
        <v>1</v>
      </c>
      <c r="F263" s="208" t="s">
        <v>188</v>
      </c>
      <c r="G263" s="205"/>
      <c r="H263" s="207" t="s">
        <v>1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181</v>
      </c>
      <c r="AU263" s="214" t="s">
        <v>88</v>
      </c>
      <c r="AV263" s="13" t="s">
        <v>86</v>
      </c>
      <c r="AW263" s="13" t="s">
        <v>34</v>
      </c>
      <c r="AX263" s="13" t="s">
        <v>78</v>
      </c>
      <c r="AY263" s="214" t="s">
        <v>120</v>
      </c>
    </row>
    <row r="264" spans="1:65" s="14" customFormat="1" ht="11.25">
      <c r="B264" s="215"/>
      <c r="C264" s="216"/>
      <c r="D264" s="206" t="s">
        <v>181</v>
      </c>
      <c r="E264" s="217" t="s">
        <v>1</v>
      </c>
      <c r="F264" s="218" t="s">
        <v>86</v>
      </c>
      <c r="G264" s="216"/>
      <c r="H264" s="219">
        <v>1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181</v>
      </c>
      <c r="AU264" s="225" t="s">
        <v>88</v>
      </c>
      <c r="AV264" s="14" t="s">
        <v>88</v>
      </c>
      <c r="AW264" s="14" t="s">
        <v>34</v>
      </c>
      <c r="AX264" s="14" t="s">
        <v>78</v>
      </c>
      <c r="AY264" s="225" t="s">
        <v>120</v>
      </c>
    </row>
    <row r="265" spans="1:65" s="14" customFormat="1" ht="22.5">
      <c r="B265" s="215"/>
      <c r="C265" s="216"/>
      <c r="D265" s="206" t="s">
        <v>181</v>
      </c>
      <c r="E265" s="217" t="s">
        <v>1</v>
      </c>
      <c r="F265" s="218" t="s">
        <v>341</v>
      </c>
      <c r="G265" s="216"/>
      <c r="H265" s="219">
        <v>517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181</v>
      </c>
      <c r="AU265" s="225" t="s">
        <v>88</v>
      </c>
      <c r="AV265" s="14" t="s">
        <v>88</v>
      </c>
      <c r="AW265" s="14" t="s">
        <v>34</v>
      </c>
      <c r="AX265" s="14" t="s">
        <v>78</v>
      </c>
      <c r="AY265" s="225" t="s">
        <v>120</v>
      </c>
    </row>
    <row r="266" spans="1:65" s="14" customFormat="1" ht="22.5">
      <c r="B266" s="215"/>
      <c r="C266" s="216"/>
      <c r="D266" s="206" t="s">
        <v>181</v>
      </c>
      <c r="E266" s="217" t="s">
        <v>1</v>
      </c>
      <c r="F266" s="218" t="s">
        <v>342</v>
      </c>
      <c r="G266" s="216"/>
      <c r="H266" s="219">
        <v>50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181</v>
      </c>
      <c r="AU266" s="225" t="s">
        <v>88</v>
      </c>
      <c r="AV266" s="14" t="s">
        <v>88</v>
      </c>
      <c r="AW266" s="14" t="s">
        <v>34</v>
      </c>
      <c r="AX266" s="14" t="s">
        <v>78</v>
      </c>
      <c r="AY266" s="225" t="s">
        <v>120</v>
      </c>
    </row>
    <row r="267" spans="1:65" s="14" customFormat="1" ht="11.25">
      <c r="B267" s="215"/>
      <c r="C267" s="216"/>
      <c r="D267" s="206" t="s">
        <v>181</v>
      </c>
      <c r="E267" s="217" t="s">
        <v>1</v>
      </c>
      <c r="F267" s="218" t="s">
        <v>343</v>
      </c>
      <c r="G267" s="216"/>
      <c r="H267" s="219">
        <v>15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181</v>
      </c>
      <c r="AU267" s="225" t="s">
        <v>88</v>
      </c>
      <c r="AV267" s="14" t="s">
        <v>88</v>
      </c>
      <c r="AW267" s="14" t="s">
        <v>34</v>
      </c>
      <c r="AX267" s="14" t="s">
        <v>78</v>
      </c>
      <c r="AY267" s="225" t="s">
        <v>120</v>
      </c>
    </row>
    <row r="268" spans="1:65" s="14" customFormat="1" ht="22.5">
      <c r="B268" s="215"/>
      <c r="C268" s="216"/>
      <c r="D268" s="206" t="s">
        <v>181</v>
      </c>
      <c r="E268" s="217" t="s">
        <v>1</v>
      </c>
      <c r="F268" s="218" t="s">
        <v>344</v>
      </c>
      <c r="G268" s="216"/>
      <c r="H268" s="219">
        <v>12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181</v>
      </c>
      <c r="AU268" s="225" t="s">
        <v>88</v>
      </c>
      <c r="AV268" s="14" t="s">
        <v>88</v>
      </c>
      <c r="AW268" s="14" t="s">
        <v>34</v>
      </c>
      <c r="AX268" s="14" t="s">
        <v>78</v>
      </c>
      <c r="AY268" s="225" t="s">
        <v>120</v>
      </c>
    </row>
    <row r="269" spans="1:65" s="15" customFormat="1" ht="11.25">
      <c r="B269" s="226"/>
      <c r="C269" s="227"/>
      <c r="D269" s="206" t="s">
        <v>181</v>
      </c>
      <c r="E269" s="228" t="s">
        <v>1</v>
      </c>
      <c r="F269" s="229" t="s">
        <v>210</v>
      </c>
      <c r="G269" s="227"/>
      <c r="H269" s="230">
        <v>595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181</v>
      </c>
      <c r="AU269" s="236" t="s">
        <v>88</v>
      </c>
      <c r="AV269" s="15" t="s">
        <v>134</v>
      </c>
      <c r="AW269" s="15" t="s">
        <v>34</v>
      </c>
      <c r="AX269" s="15" t="s">
        <v>86</v>
      </c>
      <c r="AY269" s="236" t="s">
        <v>120</v>
      </c>
    </row>
    <row r="270" spans="1:65" s="2" customFormat="1" ht="16.5" customHeight="1">
      <c r="A270" s="34"/>
      <c r="B270" s="35"/>
      <c r="C270" s="178" t="s">
        <v>376</v>
      </c>
      <c r="D270" s="178" t="s">
        <v>121</v>
      </c>
      <c r="E270" s="179" t="s">
        <v>377</v>
      </c>
      <c r="F270" s="180" t="s">
        <v>378</v>
      </c>
      <c r="G270" s="181" t="s">
        <v>241</v>
      </c>
      <c r="H270" s="182">
        <v>5.0199999999999996</v>
      </c>
      <c r="I270" s="183"/>
      <c r="J270" s="184">
        <f>ROUND(I270*H270,2)</f>
        <v>0</v>
      </c>
      <c r="K270" s="180" t="s">
        <v>186</v>
      </c>
      <c r="L270" s="39"/>
      <c r="M270" s="185" t="s">
        <v>1</v>
      </c>
      <c r="N270" s="186" t="s">
        <v>43</v>
      </c>
      <c r="O270" s="71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9" t="s">
        <v>134</v>
      </c>
      <c r="AT270" s="189" t="s">
        <v>121</v>
      </c>
      <c r="AU270" s="189" t="s">
        <v>88</v>
      </c>
      <c r="AY270" s="17" t="s">
        <v>120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86</v>
      </c>
      <c r="BK270" s="190">
        <f>ROUND(I270*H270,2)</f>
        <v>0</v>
      </c>
      <c r="BL270" s="17" t="s">
        <v>134</v>
      </c>
      <c r="BM270" s="189" t="s">
        <v>379</v>
      </c>
    </row>
    <row r="271" spans="1:65" s="13" customFormat="1" ht="11.25">
      <c r="B271" s="204"/>
      <c r="C271" s="205"/>
      <c r="D271" s="206" t="s">
        <v>181</v>
      </c>
      <c r="E271" s="207" t="s">
        <v>1</v>
      </c>
      <c r="F271" s="208" t="s">
        <v>380</v>
      </c>
      <c r="G271" s="205"/>
      <c r="H271" s="207" t="s">
        <v>1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181</v>
      </c>
      <c r="AU271" s="214" t="s">
        <v>88</v>
      </c>
      <c r="AV271" s="13" t="s">
        <v>86</v>
      </c>
      <c r="AW271" s="13" t="s">
        <v>34</v>
      </c>
      <c r="AX271" s="13" t="s">
        <v>78</v>
      </c>
      <c r="AY271" s="214" t="s">
        <v>120</v>
      </c>
    </row>
    <row r="272" spans="1:65" s="14" customFormat="1" ht="11.25">
      <c r="B272" s="215"/>
      <c r="C272" s="216"/>
      <c r="D272" s="206" t="s">
        <v>181</v>
      </c>
      <c r="E272" s="217" t="s">
        <v>1</v>
      </c>
      <c r="F272" s="218" t="s">
        <v>381</v>
      </c>
      <c r="G272" s="216"/>
      <c r="H272" s="219">
        <v>1.32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181</v>
      </c>
      <c r="AU272" s="225" t="s">
        <v>88</v>
      </c>
      <c r="AV272" s="14" t="s">
        <v>88</v>
      </c>
      <c r="AW272" s="14" t="s">
        <v>34</v>
      </c>
      <c r="AX272" s="14" t="s">
        <v>78</v>
      </c>
      <c r="AY272" s="225" t="s">
        <v>120</v>
      </c>
    </row>
    <row r="273" spans="1:65" s="13" customFormat="1" ht="11.25">
      <c r="B273" s="204"/>
      <c r="C273" s="205"/>
      <c r="D273" s="206" t="s">
        <v>181</v>
      </c>
      <c r="E273" s="207" t="s">
        <v>1</v>
      </c>
      <c r="F273" s="208" t="s">
        <v>382</v>
      </c>
      <c r="G273" s="205"/>
      <c r="H273" s="207" t="s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181</v>
      </c>
      <c r="AU273" s="214" t="s">
        <v>88</v>
      </c>
      <c r="AV273" s="13" t="s">
        <v>86</v>
      </c>
      <c r="AW273" s="13" t="s">
        <v>34</v>
      </c>
      <c r="AX273" s="13" t="s">
        <v>78</v>
      </c>
      <c r="AY273" s="214" t="s">
        <v>120</v>
      </c>
    </row>
    <row r="274" spans="1:65" s="14" customFormat="1" ht="11.25">
      <c r="B274" s="215"/>
      <c r="C274" s="216"/>
      <c r="D274" s="206" t="s">
        <v>181</v>
      </c>
      <c r="E274" s="217" t="s">
        <v>1</v>
      </c>
      <c r="F274" s="218" t="s">
        <v>383</v>
      </c>
      <c r="G274" s="216"/>
      <c r="H274" s="219">
        <v>2.5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181</v>
      </c>
      <c r="AU274" s="225" t="s">
        <v>88</v>
      </c>
      <c r="AV274" s="14" t="s">
        <v>88</v>
      </c>
      <c r="AW274" s="14" t="s">
        <v>34</v>
      </c>
      <c r="AX274" s="14" t="s">
        <v>78</v>
      </c>
      <c r="AY274" s="225" t="s">
        <v>120</v>
      </c>
    </row>
    <row r="275" spans="1:65" s="13" customFormat="1" ht="11.25">
      <c r="B275" s="204"/>
      <c r="C275" s="205"/>
      <c r="D275" s="206" t="s">
        <v>181</v>
      </c>
      <c r="E275" s="207" t="s">
        <v>1</v>
      </c>
      <c r="F275" s="208" t="s">
        <v>253</v>
      </c>
      <c r="G275" s="205"/>
      <c r="H275" s="207" t="s">
        <v>1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181</v>
      </c>
      <c r="AU275" s="214" t="s">
        <v>88</v>
      </c>
      <c r="AV275" s="13" t="s">
        <v>86</v>
      </c>
      <c r="AW275" s="13" t="s">
        <v>34</v>
      </c>
      <c r="AX275" s="13" t="s">
        <v>78</v>
      </c>
      <c r="AY275" s="214" t="s">
        <v>120</v>
      </c>
    </row>
    <row r="276" spans="1:65" s="14" customFormat="1" ht="11.25">
      <c r="B276" s="215"/>
      <c r="C276" s="216"/>
      <c r="D276" s="206" t="s">
        <v>181</v>
      </c>
      <c r="E276" s="217" t="s">
        <v>1</v>
      </c>
      <c r="F276" s="218" t="s">
        <v>384</v>
      </c>
      <c r="G276" s="216"/>
      <c r="H276" s="219">
        <v>1.2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181</v>
      </c>
      <c r="AU276" s="225" t="s">
        <v>88</v>
      </c>
      <c r="AV276" s="14" t="s">
        <v>88</v>
      </c>
      <c r="AW276" s="14" t="s">
        <v>34</v>
      </c>
      <c r="AX276" s="14" t="s">
        <v>78</v>
      </c>
      <c r="AY276" s="225" t="s">
        <v>120</v>
      </c>
    </row>
    <row r="277" spans="1:65" s="15" customFormat="1" ht="11.25">
      <c r="B277" s="226"/>
      <c r="C277" s="227"/>
      <c r="D277" s="206" t="s">
        <v>181</v>
      </c>
      <c r="E277" s="228" t="s">
        <v>1</v>
      </c>
      <c r="F277" s="229" t="s">
        <v>210</v>
      </c>
      <c r="G277" s="227"/>
      <c r="H277" s="230">
        <v>5.0199999999999996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181</v>
      </c>
      <c r="AU277" s="236" t="s">
        <v>88</v>
      </c>
      <c r="AV277" s="15" t="s">
        <v>134</v>
      </c>
      <c r="AW277" s="15" t="s">
        <v>34</v>
      </c>
      <c r="AX277" s="15" t="s">
        <v>86</v>
      </c>
      <c r="AY277" s="236" t="s">
        <v>120</v>
      </c>
    </row>
    <row r="278" spans="1:65" s="2" customFormat="1" ht="16.5" customHeight="1">
      <c r="A278" s="34"/>
      <c r="B278" s="35"/>
      <c r="C278" s="178" t="s">
        <v>385</v>
      </c>
      <c r="D278" s="178" t="s">
        <v>121</v>
      </c>
      <c r="E278" s="179" t="s">
        <v>386</v>
      </c>
      <c r="F278" s="180" t="s">
        <v>387</v>
      </c>
      <c r="G278" s="181" t="s">
        <v>228</v>
      </c>
      <c r="H278" s="182">
        <v>24</v>
      </c>
      <c r="I278" s="183"/>
      <c r="J278" s="184">
        <f>ROUND(I278*H278,2)</f>
        <v>0</v>
      </c>
      <c r="K278" s="180" t="s">
        <v>1</v>
      </c>
      <c r="L278" s="39"/>
      <c r="M278" s="185" t="s">
        <v>1</v>
      </c>
      <c r="N278" s="186" t="s">
        <v>43</v>
      </c>
      <c r="O278" s="71"/>
      <c r="P278" s="187">
        <f>O278*H278</f>
        <v>0</v>
      </c>
      <c r="Q278" s="187">
        <v>1.47E-3</v>
      </c>
      <c r="R278" s="187">
        <f>Q278*H278</f>
        <v>3.5279999999999999E-2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134</v>
      </c>
      <c r="AT278" s="189" t="s">
        <v>121</v>
      </c>
      <c r="AU278" s="189" t="s">
        <v>88</v>
      </c>
      <c r="AY278" s="17" t="s">
        <v>120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86</v>
      </c>
      <c r="BK278" s="190">
        <f>ROUND(I278*H278,2)</f>
        <v>0</v>
      </c>
      <c r="BL278" s="17" t="s">
        <v>134</v>
      </c>
      <c r="BM278" s="189" t="s">
        <v>388</v>
      </c>
    </row>
    <row r="279" spans="1:65" s="13" customFormat="1" ht="11.25">
      <c r="B279" s="204"/>
      <c r="C279" s="205"/>
      <c r="D279" s="206" t="s">
        <v>181</v>
      </c>
      <c r="E279" s="207" t="s">
        <v>1</v>
      </c>
      <c r="F279" s="208" t="s">
        <v>253</v>
      </c>
      <c r="G279" s="205"/>
      <c r="H279" s="207" t="s">
        <v>1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181</v>
      </c>
      <c r="AU279" s="214" t="s">
        <v>88</v>
      </c>
      <c r="AV279" s="13" t="s">
        <v>86</v>
      </c>
      <c r="AW279" s="13" t="s">
        <v>34</v>
      </c>
      <c r="AX279" s="13" t="s">
        <v>78</v>
      </c>
      <c r="AY279" s="214" t="s">
        <v>120</v>
      </c>
    </row>
    <row r="280" spans="1:65" s="14" customFormat="1" ht="11.25">
      <c r="B280" s="215"/>
      <c r="C280" s="216"/>
      <c r="D280" s="206" t="s">
        <v>181</v>
      </c>
      <c r="E280" s="217" t="s">
        <v>1</v>
      </c>
      <c r="F280" s="218" t="s">
        <v>309</v>
      </c>
      <c r="G280" s="216"/>
      <c r="H280" s="219">
        <v>24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181</v>
      </c>
      <c r="AU280" s="225" t="s">
        <v>88</v>
      </c>
      <c r="AV280" s="14" t="s">
        <v>88</v>
      </c>
      <c r="AW280" s="14" t="s">
        <v>34</v>
      </c>
      <c r="AX280" s="14" t="s">
        <v>86</v>
      </c>
      <c r="AY280" s="225" t="s">
        <v>120</v>
      </c>
    </row>
    <row r="281" spans="1:65" s="2" customFormat="1" ht="21.75" customHeight="1">
      <c r="A281" s="34"/>
      <c r="B281" s="35"/>
      <c r="C281" s="178" t="s">
        <v>389</v>
      </c>
      <c r="D281" s="178" t="s">
        <v>121</v>
      </c>
      <c r="E281" s="179" t="s">
        <v>390</v>
      </c>
      <c r="F281" s="180" t="s">
        <v>391</v>
      </c>
      <c r="G281" s="181" t="s">
        <v>228</v>
      </c>
      <c r="H281" s="182">
        <v>24</v>
      </c>
      <c r="I281" s="183"/>
      <c r="J281" s="184">
        <f>ROUND(I281*H281,2)</f>
        <v>0</v>
      </c>
      <c r="K281" s="180" t="s">
        <v>186</v>
      </c>
      <c r="L281" s="39"/>
      <c r="M281" s="185" t="s">
        <v>1</v>
      </c>
      <c r="N281" s="186" t="s">
        <v>43</v>
      </c>
      <c r="O281" s="71"/>
      <c r="P281" s="187">
        <f>O281*H281</f>
        <v>0</v>
      </c>
      <c r="Q281" s="187">
        <v>6.9999999999999994E-5</v>
      </c>
      <c r="R281" s="187">
        <f>Q281*H281</f>
        <v>1.6799999999999999E-3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134</v>
      </c>
      <c r="AT281" s="189" t="s">
        <v>121</v>
      </c>
      <c r="AU281" s="189" t="s">
        <v>88</v>
      </c>
      <c r="AY281" s="17" t="s">
        <v>120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86</v>
      </c>
      <c r="BK281" s="190">
        <f>ROUND(I281*H281,2)</f>
        <v>0</v>
      </c>
      <c r="BL281" s="17" t="s">
        <v>134</v>
      </c>
      <c r="BM281" s="189" t="s">
        <v>392</v>
      </c>
    </row>
    <row r="282" spans="1:65" s="13" customFormat="1" ht="11.25">
      <c r="B282" s="204"/>
      <c r="C282" s="205"/>
      <c r="D282" s="206" t="s">
        <v>181</v>
      </c>
      <c r="E282" s="207" t="s">
        <v>1</v>
      </c>
      <c r="F282" s="208" t="s">
        <v>253</v>
      </c>
      <c r="G282" s="205"/>
      <c r="H282" s="207" t="s">
        <v>1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181</v>
      </c>
      <c r="AU282" s="214" t="s">
        <v>88</v>
      </c>
      <c r="AV282" s="13" t="s">
        <v>86</v>
      </c>
      <c r="AW282" s="13" t="s">
        <v>34</v>
      </c>
      <c r="AX282" s="13" t="s">
        <v>78</v>
      </c>
      <c r="AY282" s="214" t="s">
        <v>120</v>
      </c>
    </row>
    <row r="283" spans="1:65" s="14" customFormat="1" ht="11.25">
      <c r="B283" s="215"/>
      <c r="C283" s="216"/>
      <c r="D283" s="206" t="s">
        <v>181</v>
      </c>
      <c r="E283" s="217" t="s">
        <v>1</v>
      </c>
      <c r="F283" s="218" t="s">
        <v>309</v>
      </c>
      <c r="G283" s="216"/>
      <c r="H283" s="219">
        <v>24</v>
      </c>
      <c r="I283" s="220"/>
      <c r="J283" s="216"/>
      <c r="K283" s="216"/>
      <c r="L283" s="221"/>
      <c r="M283" s="222"/>
      <c r="N283" s="223"/>
      <c r="O283" s="223"/>
      <c r="P283" s="223"/>
      <c r="Q283" s="223"/>
      <c r="R283" s="223"/>
      <c r="S283" s="223"/>
      <c r="T283" s="224"/>
      <c r="AT283" s="225" t="s">
        <v>181</v>
      </c>
      <c r="AU283" s="225" t="s">
        <v>88</v>
      </c>
      <c r="AV283" s="14" t="s">
        <v>88</v>
      </c>
      <c r="AW283" s="14" t="s">
        <v>34</v>
      </c>
      <c r="AX283" s="14" t="s">
        <v>86</v>
      </c>
      <c r="AY283" s="225" t="s">
        <v>120</v>
      </c>
    </row>
    <row r="284" spans="1:65" s="11" customFormat="1" ht="22.9" customHeight="1">
      <c r="B284" s="164"/>
      <c r="C284" s="165"/>
      <c r="D284" s="166" t="s">
        <v>77</v>
      </c>
      <c r="E284" s="202" t="s">
        <v>119</v>
      </c>
      <c r="F284" s="202" t="s">
        <v>393</v>
      </c>
      <c r="G284" s="165"/>
      <c r="H284" s="165"/>
      <c r="I284" s="168"/>
      <c r="J284" s="203">
        <f>BK284</f>
        <v>0</v>
      </c>
      <c r="K284" s="165"/>
      <c r="L284" s="170"/>
      <c r="M284" s="171"/>
      <c r="N284" s="172"/>
      <c r="O284" s="172"/>
      <c r="P284" s="173">
        <f>SUM(P285:P334)</f>
        <v>0</v>
      </c>
      <c r="Q284" s="172"/>
      <c r="R284" s="173">
        <f>SUM(R285:R334)</f>
        <v>132.49918</v>
      </c>
      <c r="S284" s="172"/>
      <c r="T284" s="174">
        <f>SUM(T285:T334)</f>
        <v>0</v>
      </c>
      <c r="AR284" s="175" t="s">
        <v>86</v>
      </c>
      <c r="AT284" s="176" t="s">
        <v>77</v>
      </c>
      <c r="AU284" s="176" t="s">
        <v>86</v>
      </c>
      <c r="AY284" s="175" t="s">
        <v>120</v>
      </c>
      <c r="BK284" s="177">
        <f>SUM(BK285:BK334)</f>
        <v>0</v>
      </c>
    </row>
    <row r="285" spans="1:65" s="2" customFormat="1" ht="21.75" customHeight="1">
      <c r="A285" s="34"/>
      <c r="B285" s="35"/>
      <c r="C285" s="178" t="s">
        <v>394</v>
      </c>
      <c r="D285" s="178" t="s">
        <v>121</v>
      </c>
      <c r="E285" s="179" t="s">
        <v>395</v>
      </c>
      <c r="F285" s="180" t="s">
        <v>396</v>
      </c>
      <c r="G285" s="181" t="s">
        <v>179</v>
      </c>
      <c r="H285" s="182">
        <v>5.4359999999999999</v>
      </c>
      <c r="I285" s="183"/>
      <c r="J285" s="184">
        <f>ROUND(I285*H285,2)</f>
        <v>0</v>
      </c>
      <c r="K285" s="180" t="s">
        <v>186</v>
      </c>
      <c r="L285" s="39"/>
      <c r="M285" s="185" t="s">
        <v>1</v>
      </c>
      <c r="N285" s="186" t="s">
        <v>43</v>
      </c>
      <c r="O285" s="71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9" t="s">
        <v>134</v>
      </c>
      <c r="AT285" s="189" t="s">
        <v>121</v>
      </c>
      <c r="AU285" s="189" t="s">
        <v>88</v>
      </c>
      <c r="AY285" s="17" t="s">
        <v>120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86</v>
      </c>
      <c r="BK285" s="190">
        <f>ROUND(I285*H285,2)</f>
        <v>0</v>
      </c>
      <c r="BL285" s="17" t="s">
        <v>134</v>
      </c>
      <c r="BM285" s="189" t="s">
        <v>397</v>
      </c>
    </row>
    <row r="286" spans="1:65" s="14" customFormat="1" ht="11.25">
      <c r="B286" s="215"/>
      <c r="C286" s="216"/>
      <c r="D286" s="206" t="s">
        <v>181</v>
      </c>
      <c r="E286" s="217" t="s">
        <v>1</v>
      </c>
      <c r="F286" s="218" t="s">
        <v>398</v>
      </c>
      <c r="G286" s="216"/>
      <c r="H286" s="219">
        <v>2.4300000000000002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181</v>
      </c>
      <c r="AU286" s="225" t="s">
        <v>88</v>
      </c>
      <c r="AV286" s="14" t="s">
        <v>88</v>
      </c>
      <c r="AW286" s="14" t="s">
        <v>34</v>
      </c>
      <c r="AX286" s="14" t="s">
        <v>78</v>
      </c>
      <c r="AY286" s="225" t="s">
        <v>120</v>
      </c>
    </row>
    <row r="287" spans="1:65" s="14" customFormat="1" ht="11.25">
      <c r="B287" s="215"/>
      <c r="C287" s="216"/>
      <c r="D287" s="206" t="s">
        <v>181</v>
      </c>
      <c r="E287" s="217" t="s">
        <v>1</v>
      </c>
      <c r="F287" s="218" t="s">
        <v>399</v>
      </c>
      <c r="G287" s="216"/>
      <c r="H287" s="219">
        <v>3.0059999999999998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181</v>
      </c>
      <c r="AU287" s="225" t="s">
        <v>88</v>
      </c>
      <c r="AV287" s="14" t="s">
        <v>88</v>
      </c>
      <c r="AW287" s="14" t="s">
        <v>34</v>
      </c>
      <c r="AX287" s="14" t="s">
        <v>78</v>
      </c>
      <c r="AY287" s="225" t="s">
        <v>120</v>
      </c>
    </row>
    <row r="288" spans="1:65" s="15" customFormat="1" ht="11.25">
      <c r="B288" s="226"/>
      <c r="C288" s="227"/>
      <c r="D288" s="206" t="s">
        <v>181</v>
      </c>
      <c r="E288" s="228" t="s">
        <v>1</v>
      </c>
      <c r="F288" s="229" t="s">
        <v>210</v>
      </c>
      <c r="G288" s="227"/>
      <c r="H288" s="230">
        <v>5.4359999999999999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181</v>
      </c>
      <c r="AU288" s="236" t="s">
        <v>88</v>
      </c>
      <c r="AV288" s="15" t="s">
        <v>134</v>
      </c>
      <c r="AW288" s="15" t="s">
        <v>34</v>
      </c>
      <c r="AX288" s="15" t="s">
        <v>86</v>
      </c>
      <c r="AY288" s="236" t="s">
        <v>120</v>
      </c>
    </row>
    <row r="289" spans="1:65" s="2" customFormat="1" ht="24.2" customHeight="1">
      <c r="A289" s="34"/>
      <c r="B289" s="35"/>
      <c r="C289" s="178" t="s">
        <v>400</v>
      </c>
      <c r="D289" s="178" t="s">
        <v>121</v>
      </c>
      <c r="E289" s="179" t="s">
        <v>401</v>
      </c>
      <c r="F289" s="180" t="s">
        <v>402</v>
      </c>
      <c r="G289" s="181" t="s">
        <v>179</v>
      </c>
      <c r="H289" s="182">
        <v>13</v>
      </c>
      <c r="I289" s="183"/>
      <c r="J289" s="184">
        <f>ROUND(I289*H289,2)</f>
        <v>0</v>
      </c>
      <c r="K289" s="180" t="s">
        <v>186</v>
      </c>
      <c r="L289" s="39"/>
      <c r="M289" s="185" t="s">
        <v>1</v>
      </c>
      <c r="N289" s="186" t="s">
        <v>43</v>
      </c>
      <c r="O289" s="71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134</v>
      </c>
      <c r="AT289" s="189" t="s">
        <v>121</v>
      </c>
      <c r="AU289" s="189" t="s">
        <v>88</v>
      </c>
      <c r="AY289" s="17" t="s">
        <v>120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86</v>
      </c>
      <c r="BK289" s="190">
        <f>ROUND(I289*H289,2)</f>
        <v>0</v>
      </c>
      <c r="BL289" s="17" t="s">
        <v>134</v>
      </c>
      <c r="BM289" s="189" t="s">
        <v>403</v>
      </c>
    </row>
    <row r="290" spans="1:65" s="13" customFormat="1" ht="11.25">
      <c r="B290" s="204"/>
      <c r="C290" s="205"/>
      <c r="D290" s="206" t="s">
        <v>181</v>
      </c>
      <c r="E290" s="207" t="s">
        <v>1</v>
      </c>
      <c r="F290" s="208" t="s">
        <v>404</v>
      </c>
      <c r="G290" s="205"/>
      <c r="H290" s="207" t="s">
        <v>1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181</v>
      </c>
      <c r="AU290" s="214" t="s">
        <v>88</v>
      </c>
      <c r="AV290" s="13" t="s">
        <v>86</v>
      </c>
      <c r="AW290" s="13" t="s">
        <v>34</v>
      </c>
      <c r="AX290" s="13" t="s">
        <v>78</v>
      </c>
      <c r="AY290" s="214" t="s">
        <v>120</v>
      </c>
    </row>
    <row r="291" spans="1:65" s="14" customFormat="1" ht="11.25">
      <c r="B291" s="215"/>
      <c r="C291" s="216"/>
      <c r="D291" s="206" t="s">
        <v>181</v>
      </c>
      <c r="E291" s="217" t="s">
        <v>1</v>
      </c>
      <c r="F291" s="218" t="s">
        <v>249</v>
      </c>
      <c r="G291" s="216"/>
      <c r="H291" s="219">
        <v>13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181</v>
      </c>
      <c r="AU291" s="225" t="s">
        <v>88</v>
      </c>
      <c r="AV291" s="14" t="s">
        <v>88</v>
      </c>
      <c r="AW291" s="14" t="s">
        <v>34</v>
      </c>
      <c r="AX291" s="14" t="s">
        <v>86</v>
      </c>
      <c r="AY291" s="225" t="s">
        <v>120</v>
      </c>
    </row>
    <row r="292" spans="1:65" s="2" customFormat="1" ht="16.5" customHeight="1">
      <c r="A292" s="34"/>
      <c r="B292" s="35"/>
      <c r="C292" s="178" t="s">
        <v>405</v>
      </c>
      <c r="D292" s="178" t="s">
        <v>121</v>
      </c>
      <c r="E292" s="179" t="s">
        <v>406</v>
      </c>
      <c r="F292" s="180" t="s">
        <v>407</v>
      </c>
      <c r="G292" s="181" t="s">
        <v>179</v>
      </c>
      <c r="H292" s="182">
        <v>594</v>
      </c>
      <c r="I292" s="183"/>
      <c r="J292" s="184">
        <f>ROUND(I292*H292,2)</f>
        <v>0</v>
      </c>
      <c r="K292" s="180" t="s">
        <v>186</v>
      </c>
      <c r="L292" s="39"/>
      <c r="M292" s="185" t="s">
        <v>1</v>
      </c>
      <c r="N292" s="186" t="s">
        <v>43</v>
      </c>
      <c r="O292" s="71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134</v>
      </c>
      <c r="AT292" s="189" t="s">
        <v>121</v>
      </c>
      <c r="AU292" s="189" t="s">
        <v>88</v>
      </c>
      <c r="AY292" s="17" t="s">
        <v>120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86</v>
      </c>
      <c r="BK292" s="190">
        <f>ROUND(I292*H292,2)</f>
        <v>0</v>
      </c>
      <c r="BL292" s="17" t="s">
        <v>134</v>
      </c>
      <c r="BM292" s="189" t="s">
        <v>408</v>
      </c>
    </row>
    <row r="293" spans="1:65" s="13" customFormat="1" ht="11.25">
      <c r="B293" s="204"/>
      <c r="C293" s="205"/>
      <c r="D293" s="206" t="s">
        <v>181</v>
      </c>
      <c r="E293" s="207" t="s">
        <v>1</v>
      </c>
      <c r="F293" s="208" t="s">
        <v>409</v>
      </c>
      <c r="G293" s="205"/>
      <c r="H293" s="207" t="s">
        <v>1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181</v>
      </c>
      <c r="AU293" s="214" t="s">
        <v>88</v>
      </c>
      <c r="AV293" s="13" t="s">
        <v>86</v>
      </c>
      <c r="AW293" s="13" t="s">
        <v>34</v>
      </c>
      <c r="AX293" s="13" t="s">
        <v>78</v>
      </c>
      <c r="AY293" s="214" t="s">
        <v>120</v>
      </c>
    </row>
    <row r="294" spans="1:65" s="14" customFormat="1" ht="22.5">
      <c r="B294" s="215"/>
      <c r="C294" s="216"/>
      <c r="D294" s="206" t="s">
        <v>181</v>
      </c>
      <c r="E294" s="217" t="s">
        <v>1</v>
      </c>
      <c r="F294" s="218" t="s">
        <v>341</v>
      </c>
      <c r="G294" s="216"/>
      <c r="H294" s="219">
        <v>517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181</v>
      </c>
      <c r="AU294" s="225" t="s">
        <v>88</v>
      </c>
      <c r="AV294" s="14" t="s">
        <v>88</v>
      </c>
      <c r="AW294" s="14" t="s">
        <v>34</v>
      </c>
      <c r="AX294" s="14" t="s">
        <v>78</v>
      </c>
      <c r="AY294" s="225" t="s">
        <v>120</v>
      </c>
    </row>
    <row r="295" spans="1:65" s="14" customFormat="1" ht="22.5">
      <c r="B295" s="215"/>
      <c r="C295" s="216"/>
      <c r="D295" s="206" t="s">
        <v>181</v>
      </c>
      <c r="E295" s="217" t="s">
        <v>1</v>
      </c>
      <c r="F295" s="218" t="s">
        <v>342</v>
      </c>
      <c r="G295" s="216"/>
      <c r="H295" s="219">
        <v>50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181</v>
      </c>
      <c r="AU295" s="225" t="s">
        <v>88</v>
      </c>
      <c r="AV295" s="14" t="s">
        <v>88</v>
      </c>
      <c r="AW295" s="14" t="s">
        <v>34</v>
      </c>
      <c r="AX295" s="14" t="s">
        <v>78</v>
      </c>
      <c r="AY295" s="225" t="s">
        <v>120</v>
      </c>
    </row>
    <row r="296" spans="1:65" s="14" customFormat="1" ht="11.25">
      <c r="B296" s="215"/>
      <c r="C296" s="216"/>
      <c r="D296" s="206" t="s">
        <v>181</v>
      </c>
      <c r="E296" s="217" t="s">
        <v>1</v>
      </c>
      <c r="F296" s="218" t="s">
        <v>343</v>
      </c>
      <c r="G296" s="216"/>
      <c r="H296" s="219">
        <v>15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181</v>
      </c>
      <c r="AU296" s="225" t="s">
        <v>88</v>
      </c>
      <c r="AV296" s="14" t="s">
        <v>88</v>
      </c>
      <c r="AW296" s="14" t="s">
        <v>34</v>
      </c>
      <c r="AX296" s="14" t="s">
        <v>78</v>
      </c>
      <c r="AY296" s="225" t="s">
        <v>120</v>
      </c>
    </row>
    <row r="297" spans="1:65" s="14" customFormat="1" ht="22.5">
      <c r="B297" s="215"/>
      <c r="C297" s="216"/>
      <c r="D297" s="206" t="s">
        <v>181</v>
      </c>
      <c r="E297" s="217" t="s">
        <v>1</v>
      </c>
      <c r="F297" s="218" t="s">
        <v>344</v>
      </c>
      <c r="G297" s="216"/>
      <c r="H297" s="219">
        <v>12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181</v>
      </c>
      <c r="AU297" s="225" t="s">
        <v>88</v>
      </c>
      <c r="AV297" s="14" t="s">
        <v>88</v>
      </c>
      <c r="AW297" s="14" t="s">
        <v>34</v>
      </c>
      <c r="AX297" s="14" t="s">
        <v>78</v>
      </c>
      <c r="AY297" s="225" t="s">
        <v>120</v>
      </c>
    </row>
    <row r="298" spans="1:65" s="15" customFormat="1" ht="11.25">
      <c r="B298" s="226"/>
      <c r="C298" s="227"/>
      <c r="D298" s="206" t="s">
        <v>181</v>
      </c>
      <c r="E298" s="228" t="s">
        <v>1</v>
      </c>
      <c r="F298" s="229" t="s">
        <v>210</v>
      </c>
      <c r="G298" s="227"/>
      <c r="H298" s="230">
        <v>594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181</v>
      </c>
      <c r="AU298" s="236" t="s">
        <v>88</v>
      </c>
      <c r="AV298" s="15" t="s">
        <v>134</v>
      </c>
      <c r="AW298" s="15" t="s">
        <v>34</v>
      </c>
      <c r="AX298" s="15" t="s">
        <v>86</v>
      </c>
      <c r="AY298" s="236" t="s">
        <v>120</v>
      </c>
    </row>
    <row r="299" spans="1:65" s="2" customFormat="1" ht="24.2" customHeight="1">
      <c r="A299" s="34"/>
      <c r="B299" s="35"/>
      <c r="C299" s="178" t="s">
        <v>410</v>
      </c>
      <c r="D299" s="178" t="s">
        <v>121</v>
      </c>
      <c r="E299" s="179" t="s">
        <v>411</v>
      </c>
      <c r="F299" s="180" t="s">
        <v>412</v>
      </c>
      <c r="G299" s="181" t="s">
        <v>179</v>
      </c>
      <c r="H299" s="182">
        <v>95</v>
      </c>
      <c r="I299" s="183"/>
      <c r="J299" s="184">
        <f>ROUND(I299*H299,2)</f>
        <v>0</v>
      </c>
      <c r="K299" s="180" t="s">
        <v>1</v>
      </c>
      <c r="L299" s="39"/>
      <c r="M299" s="185" t="s">
        <v>1</v>
      </c>
      <c r="N299" s="186" t="s">
        <v>43</v>
      </c>
      <c r="O299" s="71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134</v>
      </c>
      <c r="AT299" s="189" t="s">
        <v>121</v>
      </c>
      <c r="AU299" s="189" t="s">
        <v>88</v>
      </c>
      <c r="AY299" s="17" t="s">
        <v>120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86</v>
      </c>
      <c r="BK299" s="190">
        <f>ROUND(I299*H299,2)</f>
        <v>0</v>
      </c>
      <c r="BL299" s="17" t="s">
        <v>134</v>
      </c>
      <c r="BM299" s="189" t="s">
        <v>413</v>
      </c>
    </row>
    <row r="300" spans="1:65" s="13" customFormat="1" ht="22.5">
      <c r="B300" s="204"/>
      <c r="C300" s="205"/>
      <c r="D300" s="206" t="s">
        <v>181</v>
      </c>
      <c r="E300" s="207" t="s">
        <v>1</v>
      </c>
      <c r="F300" s="208" t="s">
        <v>414</v>
      </c>
      <c r="G300" s="205"/>
      <c r="H300" s="207" t="s">
        <v>1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181</v>
      </c>
      <c r="AU300" s="214" t="s">
        <v>88</v>
      </c>
      <c r="AV300" s="13" t="s">
        <v>86</v>
      </c>
      <c r="AW300" s="13" t="s">
        <v>34</v>
      </c>
      <c r="AX300" s="13" t="s">
        <v>78</v>
      </c>
      <c r="AY300" s="214" t="s">
        <v>120</v>
      </c>
    </row>
    <row r="301" spans="1:65" s="14" customFormat="1" ht="11.25">
      <c r="B301" s="215"/>
      <c r="C301" s="216"/>
      <c r="D301" s="206" t="s">
        <v>181</v>
      </c>
      <c r="E301" s="217" t="s">
        <v>1</v>
      </c>
      <c r="F301" s="218" t="s">
        <v>415</v>
      </c>
      <c r="G301" s="216"/>
      <c r="H301" s="219">
        <v>30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181</v>
      </c>
      <c r="AU301" s="225" t="s">
        <v>88</v>
      </c>
      <c r="AV301" s="14" t="s">
        <v>88</v>
      </c>
      <c r="AW301" s="14" t="s">
        <v>34</v>
      </c>
      <c r="AX301" s="14" t="s">
        <v>78</v>
      </c>
      <c r="AY301" s="225" t="s">
        <v>120</v>
      </c>
    </row>
    <row r="302" spans="1:65" s="13" customFormat="1" ht="11.25">
      <c r="B302" s="204"/>
      <c r="C302" s="205"/>
      <c r="D302" s="206" t="s">
        <v>181</v>
      </c>
      <c r="E302" s="207" t="s">
        <v>1</v>
      </c>
      <c r="F302" s="208" t="s">
        <v>416</v>
      </c>
      <c r="G302" s="205"/>
      <c r="H302" s="207" t="s">
        <v>1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181</v>
      </c>
      <c r="AU302" s="214" t="s">
        <v>88</v>
      </c>
      <c r="AV302" s="13" t="s">
        <v>86</v>
      </c>
      <c r="AW302" s="13" t="s">
        <v>34</v>
      </c>
      <c r="AX302" s="13" t="s">
        <v>78</v>
      </c>
      <c r="AY302" s="214" t="s">
        <v>120</v>
      </c>
    </row>
    <row r="303" spans="1:65" s="14" customFormat="1" ht="11.25">
      <c r="B303" s="215"/>
      <c r="C303" s="216"/>
      <c r="D303" s="206" t="s">
        <v>181</v>
      </c>
      <c r="E303" s="217" t="s">
        <v>1</v>
      </c>
      <c r="F303" s="218" t="s">
        <v>417</v>
      </c>
      <c r="G303" s="216"/>
      <c r="H303" s="219">
        <v>65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181</v>
      </c>
      <c r="AU303" s="225" t="s">
        <v>88</v>
      </c>
      <c r="AV303" s="14" t="s">
        <v>88</v>
      </c>
      <c r="AW303" s="14" t="s">
        <v>34</v>
      </c>
      <c r="AX303" s="14" t="s">
        <v>78</v>
      </c>
      <c r="AY303" s="225" t="s">
        <v>120</v>
      </c>
    </row>
    <row r="304" spans="1:65" s="15" customFormat="1" ht="11.25">
      <c r="B304" s="226"/>
      <c r="C304" s="227"/>
      <c r="D304" s="206" t="s">
        <v>181</v>
      </c>
      <c r="E304" s="228" t="s">
        <v>1</v>
      </c>
      <c r="F304" s="229" t="s">
        <v>210</v>
      </c>
      <c r="G304" s="227"/>
      <c r="H304" s="230">
        <v>95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181</v>
      </c>
      <c r="AU304" s="236" t="s">
        <v>88</v>
      </c>
      <c r="AV304" s="15" t="s">
        <v>134</v>
      </c>
      <c r="AW304" s="15" t="s">
        <v>34</v>
      </c>
      <c r="AX304" s="15" t="s">
        <v>86</v>
      </c>
      <c r="AY304" s="236" t="s">
        <v>120</v>
      </c>
    </row>
    <row r="305" spans="1:65" s="2" customFormat="1" ht="24.2" customHeight="1">
      <c r="A305" s="34"/>
      <c r="B305" s="35"/>
      <c r="C305" s="178" t="s">
        <v>418</v>
      </c>
      <c r="D305" s="178" t="s">
        <v>121</v>
      </c>
      <c r="E305" s="179" t="s">
        <v>419</v>
      </c>
      <c r="F305" s="180" t="s">
        <v>420</v>
      </c>
      <c r="G305" s="181" t="s">
        <v>179</v>
      </c>
      <c r="H305" s="182">
        <v>554</v>
      </c>
      <c r="I305" s="183"/>
      <c r="J305" s="184">
        <f>ROUND(I305*H305,2)</f>
        <v>0</v>
      </c>
      <c r="K305" s="180" t="s">
        <v>186</v>
      </c>
      <c r="L305" s="39"/>
      <c r="M305" s="185" t="s">
        <v>1</v>
      </c>
      <c r="N305" s="186" t="s">
        <v>43</v>
      </c>
      <c r="O305" s="71"/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134</v>
      </c>
      <c r="AT305" s="189" t="s">
        <v>121</v>
      </c>
      <c r="AU305" s="189" t="s">
        <v>88</v>
      </c>
      <c r="AY305" s="17" t="s">
        <v>120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7" t="s">
        <v>86</v>
      </c>
      <c r="BK305" s="190">
        <f>ROUND(I305*H305,2)</f>
        <v>0</v>
      </c>
      <c r="BL305" s="17" t="s">
        <v>134</v>
      </c>
      <c r="BM305" s="189" t="s">
        <v>421</v>
      </c>
    </row>
    <row r="306" spans="1:65" s="14" customFormat="1" ht="11.25">
      <c r="B306" s="215"/>
      <c r="C306" s="216"/>
      <c r="D306" s="206" t="s">
        <v>181</v>
      </c>
      <c r="E306" s="217" t="s">
        <v>1</v>
      </c>
      <c r="F306" s="218" t="s">
        <v>422</v>
      </c>
      <c r="G306" s="216"/>
      <c r="H306" s="219">
        <v>554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181</v>
      </c>
      <c r="AU306" s="225" t="s">
        <v>88</v>
      </c>
      <c r="AV306" s="14" t="s">
        <v>88</v>
      </c>
      <c r="AW306" s="14" t="s">
        <v>34</v>
      </c>
      <c r="AX306" s="14" t="s">
        <v>86</v>
      </c>
      <c r="AY306" s="225" t="s">
        <v>120</v>
      </c>
    </row>
    <row r="307" spans="1:65" s="2" customFormat="1" ht="33" customHeight="1">
      <c r="A307" s="34"/>
      <c r="B307" s="35"/>
      <c r="C307" s="178" t="s">
        <v>423</v>
      </c>
      <c r="D307" s="178" t="s">
        <v>121</v>
      </c>
      <c r="E307" s="179" t="s">
        <v>424</v>
      </c>
      <c r="F307" s="180" t="s">
        <v>425</v>
      </c>
      <c r="G307" s="181" t="s">
        <v>179</v>
      </c>
      <c r="H307" s="182">
        <v>277</v>
      </c>
      <c r="I307" s="183"/>
      <c r="J307" s="184">
        <f>ROUND(I307*H307,2)</f>
        <v>0</v>
      </c>
      <c r="K307" s="180" t="s">
        <v>186</v>
      </c>
      <c r="L307" s="39"/>
      <c r="M307" s="185" t="s">
        <v>1</v>
      </c>
      <c r="N307" s="186" t="s">
        <v>43</v>
      </c>
      <c r="O307" s="71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134</v>
      </c>
      <c r="AT307" s="189" t="s">
        <v>121</v>
      </c>
      <c r="AU307" s="189" t="s">
        <v>88</v>
      </c>
      <c r="AY307" s="17" t="s">
        <v>120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86</v>
      </c>
      <c r="BK307" s="190">
        <f>ROUND(I307*H307,2)</f>
        <v>0</v>
      </c>
      <c r="BL307" s="17" t="s">
        <v>134</v>
      </c>
      <c r="BM307" s="189" t="s">
        <v>426</v>
      </c>
    </row>
    <row r="308" spans="1:65" s="13" customFormat="1" ht="11.25">
      <c r="B308" s="204"/>
      <c r="C308" s="205"/>
      <c r="D308" s="206" t="s">
        <v>181</v>
      </c>
      <c r="E308" s="207" t="s">
        <v>1</v>
      </c>
      <c r="F308" s="208" t="s">
        <v>427</v>
      </c>
      <c r="G308" s="205"/>
      <c r="H308" s="207" t="s">
        <v>1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181</v>
      </c>
      <c r="AU308" s="214" t="s">
        <v>88</v>
      </c>
      <c r="AV308" s="13" t="s">
        <v>86</v>
      </c>
      <c r="AW308" s="13" t="s">
        <v>34</v>
      </c>
      <c r="AX308" s="13" t="s">
        <v>78</v>
      </c>
      <c r="AY308" s="214" t="s">
        <v>120</v>
      </c>
    </row>
    <row r="309" spans="1:65" s="14" customFormat="1" ht="11.25">
      <c r="B309" s="215"/>
      <c r="C309" s="216"/>
      <c r="D309" s="206" t="s">
        <v>181</v>
      </c>
      <c r="E309" s="217" t="s">
        <v>1</v>
      </c>
      <c r="F309" s="218" t="s">
        <v>428</v>
      </c>
      <c r="G309" s="216"/>
      <c r="H309" s="219">
        <v>277</v>
      </c>
      <c r="I309" s="220"/>
      <c r="J309" s="216"/>
      <c r="K309" s="216"/>
      <c r="L309" s="221"/>
      <c r="M309" s="222"/>
      <c r="N309" s="223"/>
      <c r="O309" s="223"/>
      <c r="P309" s="223"/>
      <c r="Q309" s="223"/>
      <c r="R309" s="223"/>
      <c r="S309" s="223"/>
      <c r="T309" s="224"/>
      <c r="AT309" s="225" t="s">
        <v>181</v>
      </c>
      <c r="AU309" s="225" t="s">
        <v>88</v>
      </c>
      <c r="AV309" s="14" t="s">
        <v>88</v>
      </c>
      <c r="AW309" s="14" t="s">
        <v>34</v>
      </c>
      <c r="AX309" s="14" t="s">
        <v>86</v>
      </c>
      <c r="AY309" s="225" t="s">
        <v>120</v>
      </c>
    </row>
    <row r="310" spans="1:65" s="2" customFormat="1" ht="24.2" customHeight="1">
      <c r="A310" s="34"/>
      <c r="B310" s="35"/>
      <c r="C310" s="178" t="s">
        <v>429</v>
      </c>
      <c r="D310" s="178" t="s">
        <v>121</v>
      </c>
      <c r="E310" s="179" t="s">
        <v>430</v>
      </c>
      <c r="F310" s="180" t="s">
        <v>431</v>
      </c>
      <c r="G310" s="181" t="s">
        <v>179</v>
      </c>
      <c r="H310" s="182">
        <v>277</v>
      </c>
      <c r="I310" s="183"/>
      <c r="J310" s="184">
        <f>ROUND(I310*H310,2)</f>
        <v>0</v>
      </c>
      <c r="K310" s="180" t="s">
        <v>186</v>
      </c>
      <c r="L310" s="39"/>
      <c r="M310" s="185" t="s">
        <v>1</v>
      </c>
      <c r="N310" s="186" t="s">
        <v>43</v>
      </c>
      <c r="O310" s="71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134</v>
      </c>
      <c r="AT310" s="189" t="s">
        <v>121</v>
      </c>
      <c r="AU310" s="189" t="s">
        <v>88</v>
      </c>
      <c r="AY310" s="17" t="s">
        <v>120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86</v>
      </c>
      <c r="BK310" s="190">
        <f>ROUND(I310*H310,2)</f>
        <v>0</v>
      </c>
      <c r="BL310" s="17" t="s">
        <v>134</v>
      </c>
      <c r="BM310" s="189" t="s">
        <v>432</v>
      </c>
    </row>
    <row r="311" spans="1:65" s="13" customFormat="1" ht="11.25">
      <c r="B311" s="204"/>
      <c r="C311" s="205"/>
      <c r="D311" s="206" t="s">
        <v>181</v>
      </c>
      <c r="E311" s="207" t="s">
        <v>1</v>
      </c>
      <c r="F311" s="208" t="s">
        <v>433</v>
      </c>
      <c r="G311" s="205"/>
      <c r="H311" s="207" t="s">
        <v>1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181</v>
      </c>
      <c r="AU311" s="214" t="s">
        <v>88</v>
      </c>
      <c r="AV311" s="13" t="s">
        <v>86</v>
      </c>
      <c r="AW311" s="13" t="s">
        <v>34</v>
      </c>
      <c r="AX311" s="13" t="s">
        <v>78</v>
      </c>
      <c r="AY311" s="214" t="s">
        <v>120</v>
      </c>
    </row>
    <row r="312" spans="1:65" s="14" customFormat="1" ht="11.25">
      <c r="B312" s="215"/>
      <c r="C312" s="216"/>
      <c r="D312" s="206" t="s">
        <v>181</v>
      </c>
      <c r="E312" s="217" t="s">
        <v>1</v>
      </c>
      <c r="F312" s="218" t="s">
        <v>428</v>
      </c>
      <c r="G312" s="216"/>
      <c r="H312" s="219">
        <v>277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181</v>
      </c>
      <c r="AU312" s="225" t="s">
        <v>88</v>
      </c>
      <c r="AV312" s="14" t="s">
        <v>88</v>
      </c>
      <c r="AW312" s="14" t="s">
        <v>34</v>
      </c>
      <c r="AX312" s="14" t="s">
        <v>86</v>
      </c>
      <c r="AY312" s="225" t="s">
        <v>120</v>
      </c>
    </row>
    <row r="313" spans="1:65" s="2" customFormat="1" ht="24.2" customHeight="1">
      <c r="A313" s="34"/>
      <c r="B313" s="35"/>
      <c r="C313" s="178" t="s">
        <v>434</v>
      </c>
      <c r="D313" s="178" t="s">
        <v>121</v>
      </c>
      <c r="E313" s="179" t="s">
        <v>435</v>
      </c>
      <c r="F313" s="180" t="s">
        <v>436</v>
      </c>
      <c r="G313" s="181" t="s">
        <v>179</v>
      </c>
      <c r="H313" s="182">
        <v>530</v>
      </c>
      <c r="I313" s="183"/>
      <c r="J313" s="184">
        <f>ROUND(I313*H313,2)</f>
        <v>0</v>
      </c>
      <c r="K313" s="180" t="s">
        <v>186</v>
      </c>
      <c r="L313" s="39"/>
      <c r="M313" s="185" t="s">
        <v>1</v>
      </c>
      <c r="N313" s="186" t="s">
        <v>43</v>
      </c>
      <c r="O313" s="71"/>
      <c r="P313" s="187">
        <f>O313*H313</f>
        <v>0</v>
      </c>
      <c r="Q313" s="187">
        <v>8.4250000000000005E-2</v>
      </c>
      <c r="R313" s="187">
        <f>Q313*H313</f>
        <v>44.652500000000003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134</v>
      </c>
      <c r="AT313" s="189" t="s">
        <v>121</v>
      </c>
      <c r="AU313" s="189" t="s">
        <v>88</v>
      </c>
      <c r="AY313" s="17" t="s">
        <v>120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86</v>
      </c>
      <c r="BK313" s="190">
        <f>ROUND(I313*H313,2)</f>
        <v>0</v>
      </c>
      <c r="BL313" s="17" t="s">
        <v>134</v>
      </c>
      <c r="BM313" s="189" t="s">
        <v>437</v>
      </c>
    </row>
    <row r="314" spans="1:65" s="13" customFormat="1" ht="11.25">
      <c r="B314" s="204"/>
      <c r="C314" s="205"/>
      <c r="D314" s="206" t="s">
        <v>181</v>
      </c>
      <c r="E314" s="207" t="s">
        <v>1</v>
      </c>
      <c r="F314" s="208" t="s">
        <v>188</v>
      </c>
      <c r="G314" s="205"/>
      <c r="H314" s="207" t="s">
        <v>1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181</v>
      </c>
      <c r="AU314" s="214" t="s">
        <v>88</v>
      </c>
      <c r="AV314" s="13" t="s">
        <v>86</v>
      </c>
      <c r="AW314" s="13" t="s">
        <v>34</v>
      </c>
      <c r="AX314" s="13" t="s">
        <v>78</v>
      </c>
      <c r="AY314" s="214" t="s">
        <v>120</v>
      </c>
    </row>
    <row r="315" spans="1:65" s="14" customFormat="1" ht="11.25">
      <c r="B315" s="215"/>
      <c r="C315" s="216"/>
      <c r="D315" s="206" t="s">
        <v>181</v>
      </c>
      <c r="E315" s="217" t="s">
        <v>1</v>
      </c>
      <c r="F315" s="218" t="s">
        <v>86</v>
      </c>
      <c r="G315" s="216"/>
      <c r="H315" s="219">
        <v>1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181</v>
      </c>
      <c r="AU315" s="225" t="s">
        <v>88</v>
      </c>
      <c r="AV315" s="14" t="s">
        <v>88</v>
      </c>
      <c r="AW315" s="14" t="s">
        <v>34</v>
      </c>
      <c r="AX315" s="14" t="s">
        <v>78</v>
      </c>
      <c r="AY315" s="225" t="s">
        <v>120</v>
      </c>
    </row>
    <row r="316" spans="1:65" s="14" customFormat="1" ht="22.5">
      <c r="B316" s="215"/>
      <c r="C316" s="216"/>
      <c r="D316" s="206" t="s">
        <v>181</v>
      </c>
      <c r="E316" s="217" t="s">
        <v>1</v>
      </c>
      <c r="F316" s="218" t="s">
        <v>341</v>
      </c>
      <c r="G316" s="216"/>
      <c r="H316" s="219">
        <v>517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181</v>
      </c>
      <c r="AU316" s="225" t="s">
        <v>88</v>
      </c>
      <c r="AV316" s="14" t="s">
        <v>88</v>
      </c>
      <c r="AW316" s="14" t="s">
        <v>34</v>
      </c>
      <c r="AX316" s="14" t="s">
        <v>78</v>
      </c>
      <c r="AY316" s="225" t="s">
        <v>120</v>
      </c>
    </row>
    <row r="317" spans="1:65" s="14" customFormat="1" ht="22.5">
      <c r="B317" s="215"/>
      <c r="C317" s="216"/>
      <c r="D317" s="206" t="s">
        <v>181</v>
      </c>
      <c r="E317" s="217" t="s">
        <v>1</v>
      </c>
      <c r="F317" s="218" t="s">
        <v>344</v>
      </c>
      <c r="G317" s="216"/>
      <c r="H317" s="219">
        <v>12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181</v>
      </c>
      <c r="AU317" s="225" t="s">
        <v>88</v>
      </c>
      <c r="AV317" s="14" t="s">
        <v>88</v>
      </c>
      <c r="AW317" s="14" t="s">
        <v>34</v>
      </c>
      <c r="AX317" s="14" t="s">
        <v>78</v>
      </c>
      <c r="AY317" s="225" t="s">
        <v>120</v>
      </c>
    </row>
    <row r="318" spans="1:65" s="15" customFormat="1" ht="11.25">
      <c r="B318" s="226"/>
      <c r="C318" s="227"/>
      <c r="D318" s="206" t="s">
        <v>181</v>
      </c>
      <c r="E318" s="228" t="s">
        <v>1</v>
      </c>
      <c r="F318" s="229" t="s">
        <v>210</v>
      </c>
      <c r="G318" s="227"/>
      <c r="H318" s="230">
        <v>530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181</v>
      </c>
      <c r="AU318" s="236" t="s">
        <v>88</v>
      </c>
      <c r="AV318" s="15" t="s">
        <v>134</v>
      </c>
      <c r="AW318" s="15" t="s">
        <v>34</v>
      </c>
      <c r="AX318" s="15" t="s">
        <v>86</v>
      </c>
      <c r="AY318" s="236" t="s">
        <v>120</v>
      </c>
    </row>
    <row r="319" spans="1:65" s="2" customFormat="1" ht="24.2" customHeight="1">
      <c r="A319" s="34"/>
      <c r="B319" s="35"/>
      <c r="C319" s="237" t="s">
        <v>438</v>
      </c>
      <c r="D319" s="237" t="s">
        <v>297</v>
      </c>
      <c r="E319" s="238" t="s">
        <v>439</v>
      </c>
      <c r="F319" s="239" t="s">
        <v>440</v>
      </c>
      <c r="G319" s="240" t="s">
        <v>179</v>
      </c>
      <c r="H319" s="241">
        <v>12.36</v>
      </c>
      <c r="I319" s="242"/>
      <c r="J319" s="243">
        <f>ROUND(I319*H319,2)</f>
        <v>0</v>
      </c>
      <c r="K319" s="239" t="s">
        <v>186</v>
      </c>
      <c r="L319" s="244"/>
      <c r="M319" s="245" t="s">
        <v>1</v>
      </c>
      <c r="N319" s="246" t="s">
        <v>43</v>
      </c>
      <c r="O319" s="71"/>
      <c r="P319" s="187">
        <f>O319*H319</f>
        <v>0</v>
      </c>
      <c r="Q319" s="187">
        <v>0.13100000000000001</v>
      </c>
      <c r="R319" s="187">
        <f>Q319*H319</f>
        <v>1.6191599999999999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149</v>
      </c>
      <c r="AT319" s="189" t="s">
        <v>297</v>
      </c>
      <c r="AU319" s="189" t="s">
        <v>88</v>
      </c>
      <c r="AY319" s="17" t="s">
        <v>120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86</v>
      </c>
      <c r="BK319" s="190">
        <f>ROUND(I319*H319,2)</f>
        <v>0</v>
      </c>
      <c r="BL319" s="17" t="s">
        <v>134</v>
      </c>
      <c r="BM319" s="189" t="s">
        <v>441</v>
      </c>
    </row>
    <row r="320" spans="1:65" s="14" customFormat="1" ht="22.5">
      <c r="B320" s="215"/>
      <c r="C320" s="216"/>
      <c r="D320" s="206" t="s">
        <v>181</v>
      </c>
      <c r="E320" s="217" t="s">
        <v>1</v>
      </c>
      <c r="F320" s="218" t="s">
        <v>344</v>
      </c>
      <c r="G320" s="216"/>
      <c r="H320" s="219">
        <v>12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181</v>
      </c>
      <c r="AU320" s="225" t="s">
        <v>88</v>
      </c>
      <c r="AV320" s="14" t="s">
        <v>88</v>
      </c>
      <c r="AW320" s="14" t="s">
        <v>34</v>
      </c>
      <c r="AX320" s="14" t="s">
        <v>78</v>
      </c>
      <c r="AY320" s="225" t="s">
        <v>120</v>
      </c>
    </row>
    <row r="321" spans="1:65" s="14" customFormat="1" ht="11.25">
      <c r="B321" s="215"/>
      <c r="C321" s="216"/>
      <c r="D321" s="206" t="s">
        <v>181</v>
      </c>
      <c r="E321" s="217" t="s">
        <v>1</v>
      </c>
      <c r="F321" s="218" t="s">
        <v>442</v>
      </c>
      <c r="G321" s="216"/>
      <c r="H321" s="219">
        <v>12.36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181</v>
      </c>
      <c r="AU321" s="225" t="s">
        <v>88</v>
      </c>
      <c r="AV321" s="14" t="s">
        <v>88</v>
      </c>
      <c r="AW321" s="14" t="s">
        <v>34</v>
      </c>
      <c r="AX321" s="14" t="s">
        <v>86</v>
      </c>
      <c r="AY321" s="225" t="s">
        <v>120</v>
      </c>
    </row>
    <row r="322" spans="1:65" s="2" customFormat="1" ht="21.75" customHeight="1">
      <c r="A322" s="34"/>
      <c r="B322" s="35"/>
      <c r="C322" s="237" t="s">
        <v>443</v>
      </c>
      <c r="D322" s="237" t="s">
        <v>297</v>
      </c>
      <c r="E322" s="238" t="s">
        <v>444</v>
      </c>
      <c r="F322" s="239" t="s">
        <v>445</v>
      </c>
      <c r="G322" s="240" t="s">
        <v>179</v>
      </c>
      <c r="H322" s="241">
        <v>522.16999999999996</v>
      </c>
      <c r="I322" s="242"/>
      <c r="J322" s="243">
        <f>ROUND(I322*H322,2)</f>
        <v>0</v>
      </c>
      <c r="K322" s="239" t="s">
        <v>186</v>
      </c>
      <c r="L322" s="244"/>
      <c r="M322" s="245" t="s">
        <v>1</v>
      </c>
      <c r="N322" s="246" t="s">
        <v>43</v>
      </c>
      <c r="O322" s="71"/>
      <c r="P322" s="187">
        <f>O322*H322</f>
        <v>0</v>
      </c>
      <c r="Q322" s="187">
        <v>0.13100000000000001</v>
      </c>
      <c r="R322" s="187">
        <f>Q322*H322</f>
        <v>68.404269999999997</v>
      </c>
      <c r="S322" s="187">
        <v>0</v>
      </c>
      <c r="T322" s="18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9" t="s">
        <v>149</v>
      </c>
      <c r="AT322" s="189" t="s">
        <v>297</v>
      </c>
      <c r="AU322" s="189" t="s">
        <v>88</v>
      </c>
      <c r="AY322" s="17" t="s">
        <v>120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86</v>
      </c>
      <c r="BK322" s="190">
        <f>ROUND(I322*H322,2)</f>
        <v>0</v>
      </c>
      <c r="BL322" s="17" t="s">
        <v>134</v>
      </c>
      <c r="BM322" s="189" t="s">
        <v>446</v>
      </c>
    </row>
    <row r="323" spans="1:65" s="14" customFormat="1" ht="22.5">
      <c r="B323" s="215"/>
      <c r="C323" s="216"/>
      <c r="D323" s="206" t="s">
        <v>181</v>
      </c>
      <c r="E323" s="217" t="s">
        <v>1</v>
      </c>
      <c r="F323" s="218" t="s">
        <v>341</v>
      </c>
      <c r="G323" s="216"/>
      <c r="H323" s="219">
        <v>517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181</v>
      </c>
      <c r="AU323" s="225" t="s">
        <v>88</v>
      </c>
      <c r="AV323" s="14" t="s">
        <v>88</v>
      </c>
      <c r="AW323" s="14" t="s">
        <v>34</v>
      </c>
      <c r="AX323" s="14" t="s">
        <v>78</v>
      </c>
      <c r="AY323" s="225" t="s">
        <v>120</v>
      </c>
    </row>
    <row r="324" spans="1:65" s="14" customFormat="1" ht="11.25">
      <c r="B324" s="215"/>
      <c r="C324" s="216"/>
      <c r="D324" s="206" t="s">
        <v>181</v>
      </c>
      <c r="E324" s="217" t="s">
        <v>1</v>
      </c>
      <c r="F324" s="218" t="s">
        <v>447</v>
      </c>
      <c r="G324" s="216"/>
      <c r="H324" s="219">
        <v>522.16999999999996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181</v>
      </c>
      <c r="AU324" s="225" t="s">
        <v>88</v>
      </c>
      <c r="AV324" s="14" t="s">
        <v>88</v>
      </c>
      <c r="AW324" s="14" t="s">
        <v>34</v>
      </c>
      <c r="AX324" s="14" t="s">
        <v>86</v>
      </c>
      <c r="AY324" s="225" t="s">
        <v>120</v>
      </c>
    </row>
    <row r="325" spans="1:65" s="2" customFormat="1" ht="24.2" customHeight="1">
      <c r="A325" s="34"/>
      <c r="B325" s="35"/>
      <c r="C325" s="178" t="s">
        <v>448</v>
      </c>
      <c r="D325" s="178" t="s">
        <v>121</v>
      </c>
      <c r="E325" s="179" t="s">
        <v>449</v>
      </c>
      <c r="F325" s="180" t="s">
        <v>450</v>
      </c>
      <c r="G325" s="181" t="s">
        <v>179</v>
      </c>
      <c r="H325" s="182">
        <v>65</v>
      </c>
      <c r="I325" s="183"/>
      <c r="J325" s="184">
        <f>ROUND(I325*H325,2)</f>
        <v>0</v>
      </c>
      <c r="K325" s="180" t="s">
        <v>186</v>
      </c>
      <c r="L325" s="39"/>
      <c r="M325" s="185" t="s">
        <v>1</v>
      </c>
      <c r="N325" s="186" t="s">
        <v>43</v>
      </c>
      <c r="O325" s="71"/>
      <c r="P325" s="187">
        <f>O325*H325</f>
        <v>0</v>
      </c>
      <c r="Q325" s="187">
        <v>0.10362</v>
      </c>
      <c r="R325" s="187">
        <f>Q325*H325</f>
        <v>6.7353000000000005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134</v>
      </c>
      <c r="AT325" s="189" t="s">
        <v>121</v>
      </c>
      <c r="AU325" s="189" t="s">
        <v>88</v>
      </c>
      <c r="AY325" s="17" t="s">
        <v>120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86</v>
      </c>
      <c r="BK325" s="190">
        <f>ROUND(I325*H325,2)</f>
        <v>0</v>
      </c>
      <c r="BL325" s="17" t="s">
        <v>134</v>
      </c>
      <c r="BM325" s="189" t="s">
        <v>451</v>
      </c>
    </row>
    <row r="326" spans="1:65" s="14" customFormat="1" ht="22.5">
      <c r="B326" s="215"/>
      <c r="C326" s="216"/>
      <c r="D326" s="206" t="s">
        <v>181</v>
      </c>
      <c r="E326" s="217" t="s">
        <v>1</v>
      </c>
      <c r="F326" s="218" t="s">
        <v>342</v>
      </c>
      <c r="G326" s="216"/>
      <c r="H326" s="219">
        <v>50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181</v>
      </c>
      <c r="AU326" s="225" t="s">
        <v>88</v>
      </c>
      <c r="AV326" s="14" t="s">
        <v>88</v>
      </c>
      <c r="AW326" s="14" t="s">
        <v>34</v>
      </c>
      <c r="AX326" s="14" t="s">
        <v>78</v>
      </c>
      <c r="AY326" s="225" t="s">
        <v>120</v>
      </c>
    </row>
    <row r="327" spans="1:65" s="14" customFormat="1" ht="11.25">
      <c r="B327" s="215"/>
      <c r="C327" s="216"/>
      <c r="D327" s="206" t="s">
        <v>181</v>
      </c>
      <c r="E327" s="217" t="s">
        <v>1</v>
      </c>
      <c r="F327" s="218" t="s">
        <v>343</v>
      </c>
      <c r="G327" s="216"/>
      <c r="H327" s="219">
        <v>15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181</v>
      </c>
      <c r="AU327" s="225" t="s">
        <v>88</v>
      </c>
      <c r="AV327" s="14" t="s">
        <v>88</v>
      </c>
      <c r="AW327" s="14" t="s">
        <v>34</v>
      </c>
      <c r="AX327" s="14" t="s">
        <v>78</v>
      </c>
      <c r="AY327" s="225" t="s">
        <v>120</v>
      </c>
    </row>
    <row r="328" spans="1:65" s="15" customFormat="1" ht="11.25">
      <c r="B328" s="226"/>
      <c r="C328" s="227"/>
      <c r="D328" s="206" t="s">
        <v>181</v>
      </c>
      <c r="E328" s="228" t="s">
        <v>1</v>
      </c>
      <c r="F328" s="229" t="s">
        <v>210</v>
      </c>
      <c r="G328" s="227"/>
      <c r="H328" s="230">
        <v>65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181</v>
      </c>
      <c r="AU328" s="236" t="s">
        <v>88</v>
      </c>
      <c r="AV328" s="15" t="s">
        <v>134</v>
      </c>
      <c r="AW328" s="15" t="s">
        <v>34</v>
      </c>
      <c r="AX328" s="15" t="s">
        <v>86</v>
      </c>
      <c r="AY328" s="236" t="s">
        <v>120</v>
      </c>
    </row>
    <row r="329" spans="1:65" s="2" customFormat="1" ht="24.2" customHeight="1">
      <c r="A329" s="34"/>
      <c r="B329" s="35"/>
      <c r="C329" s="237" t="s">
        <v>452</v>
      </c>
      <c r="D329" s="237" t="s">
        <v>297</v>
      </c>
      <c r="E329" s="238" t="s">
        <v>453</v>
      </c>
      <c r="F329" s="239" t="s">
        <v>454</v>
      </c>
      <c r="G329" s="240" t="s">
        <v>179</v>
      </c>
      <c r="H329" s="241">
        <v>51.5</v>
      </c>
      <c r="I329" s="242"/>
      <c r="J329" s="243">
        <f>ROUND(I329*H329,2)</f>
        <v>0</v>
      </c>
      <c r="K329" s="239" t="s">
        <v>455</v>
      </c>
      <c r="L329" s="244"/>
      <c r="M329" s="245" t="s">
        <v>1</v>
      </c>
      <c r="N329" s="246" t="s">
        <v>43</v>
      </c>
      <c r="O329" s="71"/>
      <c r="P329" s="187">
        <f>O329*H329</f>
        <v>0</v>
      </c>
      <c r="Q329" s="187">
        <v>0.17599999999999999</v>
      </c>
      <c r="R329" s="187">
        <f>Q329*H329</f>
        <v>9.0640000000000001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149</v>
      </c>
      <c r="AT329" s="189" t="s">
        <v>297</v>
      </c>
      <c r="AU329" s="189" t="s">
        <v>88</v>
      </c>
      <c r="AY329" s="17" t="s">
        <v>120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86</v>
      </c>
      <c r="BK329" s="190">
        <f>ROUND(I329*H329,2)</f>
        <v>0</v>
      </c>
      <c r="BL329" s="17" t="s">
        <v>134</v>
      </c>
      <c r="BM329" s="189" t="s">
        <v>456</v>
      </c>
    </row>
    <row r="330" spans="1:65" s="14" customFormat="1" ht="22.5">
      <c r="B330" s="215"/>
      <c r="C330" s="216"/>
      <c r="D330" s="206" t="s">
        <v>181</v>
      </c>
      <c r="E330" s="217" t="s">
        <v>1</v>
      </c>
      <c r="F330" s="218" t="s">
        <v>342</v>
      </c>
      <c r="G330" s="216"/>
      <c r="H330" s="219">
        <v>50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181</v>
      </c>
      <c r="AU330" s="225" t="s">
        <v>88</v>
      </c>
      <c r="AV330" s="14" t="s">
        <v>88</v>
      </c>
      <c r="AW330" s="14" t="s">
        <v>34</v>
      </c>
      <c r="AX330" s="14" t="s">
        <v>78</v>
      </c>
      <c r="AY330" s="225" t="s">
        <v>120</v>
      </c>
    </row>
    <row r="331" spans="1:65" s="14" customFormat="1" ht="11.25">
      <c r="B331" s="215"/>
      <c r="C331" s="216"/>
      <c r="D331" s="206" t="s">
        <v>181</v>
      </c>
      <c r="E331" s="217" t="s">
        <v>1</v>
      </c>
      <c r="F331" s="218" t="s">
        <v>457</v>
      </c>
      <c r="G331" s="216"/>
      <c r="H331" s="219">
        <v>51.5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181</v>
      </c>
      <c r="AU331" s="225" t="s">
        <v>88</v>
      </c>
      <c r="AV331" s="14" t="s">
        <v>88</v>
      </c>
      <c r="AW331" s="14" t="s">
        <v>34</v>
      </c>
      <c r="AX331" s="14" t="s">
        <v>86</v>
      </c>
      <c r="AY331" s="225" t="s">
        <v>120</v>
      </c>
    </row>
    <row r="332" spans="1:65" s="2" customFormat="1" ht="24.2" customHeight="1">
      <c r="A332" s="34"/>
      <c r="B332" s="35"/>
      <c r="C332" s="237" t="s">
        <v>458</v>
      </c>
      <c r="D332" s="237" t="s">
        <v>297</v>
      </c>
      <c r="E332" s="238" t="s">
        <v>459</v>
      </c>
      <c r="F332" s="239" t="s">
        <v>460</v>
      </c>
      <c r="G332" s="240" t="s">
        <v>179</v>
      </c>
      <c r="H332" s="241">
        <v>15.45</v>
      </c>
      <c r="I332" s="242"/>
      <c r="J332" s="243">
        <f>ROUND(I332*H332,2)</f>
        <v>0</v>
      </c>
      <c r="K332" s="239" t="s">
        <v>1</v>
      </c>
      <c r="L332" s="244"/>
      <c r="M332" s="245" t="s">
        <v>1</v>
      </c>
      <c r="N332" s="246" t="s">
        <v>43</v>
      </c>
      <c r="O332" s="71"/>
      <c r="P332" s="187">
        <f>O332*H332</f>
        <v>0</v>
      </c>
      <c r="Q332" s="187">
        <v>0.13100000000000001</v>
      </c>
      <c r="R332" s="187">
        <f>Q332*H332</f>
        <v>2.0239500000000001</v>
      </c>
      <c r="S332" s="187">
        <v>0</v>
      </c>
      <c r="T332" s="18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9" t="s">
        <v>149</v>
      </c>
      <c r="AT332" s="189" t="s">
        <v>297</v>
      </c>
      <c r="AU332" s="189" t="s">
        <v>88</v>
      </c>
      <c r="AY332" s="17" t="s">
        <v>120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7" t="s">
        <v>86</v>
      </c>
      <c r="BK332" s="190">
        <f>ROUND(I332*H332,2)</f>
        <v>0</v>
      </c>
      <c r="BL332" s="17" t="s">
        <v>134</v>
      </c>
      <c r="BM332" s="189" t="s">
        <v>461</v>
      </c>
    </row>
    <row r="333" spans="1:65" s="14" customFormat="1" ht="11.25">
      <c r="B333" s="215"/>
      <c r="C333" s="216"/>
      <c r="D333" s="206" t="s">
        <v>181</v>
      </c>
      <c r="E333" s="217" t="s">
        <v>1</v>
      </c>
      <c r="F333" s="218" t="s">
        <v>343</v>
      </c>
      <c r="G333" s="216"/>
      <c r="H333" s="219">
        <v>15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181</v>
      </c>
      <c r="AU333" s="225" t="s">
        <v>88</v>
      </c>
      <c r="AV333" s="14" t="s">
        <v>88</v>
      </c>
      <c r="AW333" s="14" t="s">
        <v>34</v>
      </c>
      <c r="AX333" s="14" t="s">
        <v>78</v>
      </c>
      <c r="AY333" s="225" t="s">
        <v>120</v>
      </c>
    </row>
    <row r="334" spans="1:65" s="14" customFormat="1" ht="11.25">
      <c r="B334" s="215"/>
      <c r="C334" s="216"/>
      <c r="D334" s="206" t="s">
        <v>181</v>
      </c>
      <c r="E334" s="217" t="s">
        <v>1</v>
      </c>
      <c r="F334" s="218" t="s">
        <v>462</v>
      </c>
      <c r="G334" s="216"/>
      <c r="H334" s="219">
        <v>15.45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181</v>
      </c>
      <c r="AU334" s="225" t="s">
        <v>88</v>
      </c>
      <c r="AV334" s="14" t="s">
        <v>88</v>
      </c>
      <c r="AW334" s="14" t="s">
        <v>34</v>
      </c>
      <c r="AX334" s="14" t="s">
        <v>86</v>
      </c>
      <c r="AY334" s="225" t="s">
        <v>120</v>
      </c>
    </row>
    <row r="335" spans="1:65" s="11" customFormat="1" ht="22.9" customHeight="1">
      <c r="B335" s="164"/>
      <c r="C335" s="165"/>
      <c r="D335" s="166" t="s">
        <v>77</v>
      </c>
      <c r="E335" s="202" t="s">
        <v>141</v>
      </c>
      <c r="F335" s="202" t="s">
        <v>463</v>
      </c>
      <c r="G335" s="165"/>
      <c r="H335" s="165"/>
      <c r="I335" s="168"/>
      <c r="J335" s="203">
        <f>BK335</f>
        <v>0</v>
      </c>
      <c r="K335" s="165"/>
      <c r="L335" s="170"/>
      <c r="M335" s="171"/>
      <c r="N335" s="172"/>
      <c r="O335" s="172"/>
      <c r="P335" s="173">
        <f>SUM(P336:P338)</f>
        <v>0</v>
      </c>
      <c r="Q335" s="172"/>
      <c r="R335" s="173">
        <f>SUM(R336:R338)</f>
        <v>2.0573999999999999</v>
      </c>
      <c r="S335" s="172"/>
      <c r="T335" s="174">
        <f>SUM(T336:T338)</f>
        <v>0</v>
      </c>
      <c r="AR335" s="175" t="s">
        <v>86</v>
      </c>
      <c r="AT335" s="176" t="s">
        <v>77</v>
      </c>
      <c r="AU335" s="176" t="s">
        <v>86</v>
      </c>
      <c r="AY335" s="175" t="s">
        <v>120</v>
      </c>
      <c r="BK335" s="177">
        <f>SUM(BK336:BK338)</f>
        <v>0</v>
      </c>
    </row>
    <row r="336" spans="1:65" s="2" customFormat="1" ht="24.2" customHeight="1">
      <c r="A336" s="34"/>
      <c r="B336" s="35"/>
      <c r="C336" s="178" t="s">
        <v>464</v>
      </c>
      <c r="D336" s="178" t="s">
        <v>121</v>
      </c>
      <c r="E336" s="179" t="s">
        <v>465</v>
      </c>
      <c r="F336" s="180" t="s">
        <v>466</v>
      </c>
      <c r="G336" s="181" t="s">
        <v>179</v>
      </c>
      <c r="H336" s="182">
        <v>180</v>
      </c>
      <c r="I336" s="183"/>
      <c r="J336" s="184">
        <f>ROUND(I336*H336,2)</f>
        <v>0</v>
      </c>
      <c r="K336" s="180" t="s">
        <v>186</v>
      </c>
      <c r="L336" s="39"/>
      <c r="M336" s="185" t="s">
        <v>1</v>
      </c>
      <c r="N336" s="186" t="s">
        <v>43</v>
      </c>
      <c r="O336" s="71"/>
      <c r="P336" s="187">
        <f>O336*H336</f>
        <v>0</v>
      </c>
      <c r="Q336" s="187">
        <v>1.1429999999999999E-2</v>
      </c>
      <c r="R336" s="187">
        <f>Q336*H336</f>
        <v>2.0573999999999999</v>
      </c>
      <c r="S336" s="187">
        <v>0</v>
      </c>
      <c r="T336" s="18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9" t="s">
        <v>134</v>
      </c>
      <c r="AT336" s="189" t="s">
        <v>121</v>
      </c>
      <c r="AU336" s="189" t="s">
        <v>88</v>
      </c>
      <c r="AY336" s="17" t="s">
        <v>120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7" t="s">
        <v>86</v>
      </c>
      <c r="BK336" s="190">
        <f>ROUND(I336*H336,2)</f>
        <v>0</v>
      </c>
      <c r="BL336" s="17" t="s">
        <v>134</v>
      </c>
      <c r="BM336" s="189" t="s">
        <v>467</v>
      </c>
    </row>
    <row r="337" spans="1:65" s="13" customFormat="1" ht="22.5">
      <c r="B337" s="204"/>
      <c r="C337" s="205"/>
      <c r="D337" s="206" t="s">
        <v>181</v>
      </c>
      <c r="E337" s="207" t="s">
        <v>1</v>
      </c>
      <c r="F337" s="208" t="s">
        <v>468</v>
      </c>
      <c r="G337" s="205"/>
      <c r="H337" s="207" t="s">
        <v>1</v>
      </c>
      <c r="I337" s="209"/>
      <c r="J337" s="205"/>
      <c r="K337" s="205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181</v>
      </c>
      <c r="AU337" s="214" t="s">
        <v>88</v>
      </c>
      <c r="AV337" s="13" t="s">
        <v>86</v>
      </c>
      <c r="AW337" s="13" t="s">
        <v>34</v>
      </c>
      <c r="AX337" s="13" t="s">
        <v>78</v>
      </c>
      <c r="AY337" s="214" t="s">
        <v>120</v>
      </c>
    </row>
    <row r="338" spans="1:65" s="14" customFormat="1" ht="11.25">
      <c r="B338" s="215"/>
      <c r="C338" s="216"/>
      <c r="D338" s="206" t="s">
        <v>181</v>
      </c>
      <c r="E338" s="217" t="s">
        <v>1</v>
      </c>
      <c r="F338" s="218" t="s">
        <v>469</v>
      </c>
      <c r="G338" s="216"/>
      <c r="H338" s="219">
        <v>180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181</v>
      </c>
      <c r="AU338" s="225" t="s">
        <v>88</v>
      </c>
      <c r="AV338" s="14" t="s">
        <v>88</v>
      </c>
      <c r="AW338" s="14" t="s">
        <v>34</v>
      </c>
      <c r="AX338" s="14" t="s">
        <v>86</v>
      </c>
      <c r="AY338" s="225" t="s">
        <v>120</v>
      </c>
    </row>
    <row r="339" spans="1:65" s="11" customFormat="1" ht="22.9" customHeight="1">
      <c r="B339" s="164"/>
      <c r="C339" s="165"/>
      <c r="D339" s="166" t="s">
        <v>77</v>
      </c>
      <c r="E339" s="202" t="s">
        <v>149</v>
      </c>
      <c r="F339" s="202" t="s">
        <v>470</v>
      </c>
      <c r="G339" s="165"/>
      <c r="H339" s="165"/>
      <c r="I339" s="168"/>
      <c r="J339" s="203">
        <f>BK339</f>
        <v>0</v>
      </c>
      <c r="K339" s="165"/>
      <c r="L339" s="170"/>
      <c r="M339" s="171"/>
      <c r="N339" s="172"/>
      <c r="O339" s="172"/>
      <c r="P339" s="173">
        <f>SUM(P340:P356)</f>
        <v>0</v>
      </c>
      <c r="Q339" s="172"/>
      <c r="R339" s="173">
        <f>SUM(R340:R356)</f>
        <v>0.97048000000000023</v>
      </c>
      <c r="S339" s="172"/>
      <c r="T339" s="174">
        <f>SUM(T340:T356)</f>
        <v>0</v>
      </c>
      <c r="AR339" s="175" t="s">
        <v>86</v>
      </c>
      <c r="AT339" s="176" t="s">
        <v>77</v>
      </c>
      <c r="AU339" s="176" t="s">
        <v>86</v>
      </c>
      <c r="AY339" s="175" t="s">
        <v>120</v>
      </c>
      <c r="BK339" s="177">
        <f>SUM(BK340:BK356)</f>
        <v>0</v>
      </c>
    </row>
    <row r="340" spans="1:65" s="2" customFormat="1" ht="24.2" customHeight="1">
      <c r="A340" s="34"/>
      <c r="B340" s="35"/>
      <c r="C340" s="178" t="s">
        <v>471</v>
      </c>
      <c r="D340" s="178" t="s">
        <v>121</v>
      </c>
      <c r="E340" s="179" t="s">
        <v>472</v>
      </c>
      <c r="F340" s="180" t="s">
        <v>473</v>
      </c>
      <c r="G340" s="181" t="s">
        <v>228</v>
      </c>
      <c r="H340" s="182">
        <v>22</v>
      </c>
      <c r="I340" s="183"/>
      <c r="J340" s="184">
        <f>ROUND(I340*H340,2)</f>
        <v>0</v>
      </c>
      <c r="K340" s="180" t="s">
        <v>186</v>
      </c>
      <c r="L340" s="39"/>
      <c r="M340" s="185" t="s">
        <v>1</v>
      </c>
      <c r="N340" s="186" t="s">
        <v>43</v>
      </c>
      <c r="O340" s="71"/>
      <c r="P340" s="187">
        <f>O340*H340</f>
        <v>0</v>
      </c>
      <c r="Q340" s="187">
        <v>4.2199999999999998E-3</v>
      </c>
      <c r="R340" s="187">
        <f>Q340*H340</f>
        <v>9.2839999999999992E-2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134</v>
      </c>
      <c r="AT340" s="189" t="s">
        <v>121</v>
      </c>
      <c r="AU340" s="189" t="s">
        <v>88</v>
      </c>
      <c r="AY340" s="17" t="s">
        <v>120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7" t="s">
        <v>86</v>
      </c>
      <c r="BK340" s="190">
        <f>ROUND(I340*H340,2)</f>
        <v>0</v>
      </c>
      <c r="BL340" s="17" t="s">
        <v>134</v>
      </c>
      <c r="BM340" s="189" t="s">
        <v>474</v>
      </c>
    </row>
    <row r="341" spans="1:65" s="14" customFormat="1" ht="11.25">
      <c r="B341" s="215"/>
      <c r="C341" s="216"/>
      <c r="D341" s="206" t="s">
        <v>181</v>
      </c>
      <c r="E341" s="217" t="s">
        <v>1</v>
      </c>
      <c r="F341" s="218" t="s">
        <v>475</v>
      </c>
      <c r="G341" s="216"/>
      <c r="H341" s="219">
        <v>22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181</v>
      </c>
      <c r="AU341" s="225" t="s">
        <v>88</v>
      </c>
      <c r="AV341" s="14" t="s">
        <v>88</v>
      </c>
      <c r="AW341" s="14" t="s">
        <v>34</v>
      </c>
      <c r="AX341" s="14" t="s">
        <v>86</v>
      </c>
      <c r="AY341" s="225" t="s">
        <v>120</v>
      </c>
    </row>
    <row r="342" spans="1:65" s="2" customFormat="1" ht="24.2" customHeight="1">
      <c r="A342" s="34"/>
      <c r="B342" s="35"/>
      <c r="C342" s="178" t="s">
        <v>476</v>
      </c>
      <c r="D342" s="178" t="s">
        <v>121</v>
      </c>
      <c r="E342" s="179" t="s">
        <v>477</v>
      </c>
      <c r="F342" s="180" t="s">
        <v>478</v>
      </c>
      <c r="G342" s="181" t="s">
        <v>228</v>
      </c>
      <c r="H342" s="182">
        <v>25</v>
      </c>
      <c r="I342" s="183"/>
      <c r="J342" s="184">
        <f>ROUND(I342*H342,2)</f>
        <v>0</v>
      </c>
      <c r="K342" s="180" t="s">
        <v>186</v>
      </c>
      <c r="L342" s="39"/>
      <c r="M342" s="185" t="s">
        <v>1</v>
      </c>
      <c r="N342" s="186" t="s">
        <v>43</v>
      </c>
      <c r="O342" s="71"/>
      <c r="P342" s="187">
        <f>O342*H342</f>
        <v>0</v>
      </c>
      <c r="Q342" s="187">
        <v>2.0000000000000002E-5</v>
      </c>
      <c r="R342" s="187">
        <f>Q342*H342</f>
        <v>5.0000000000000001E-4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134</v>
      </c>
      <c r="AT342" s="189" t="s">
        <v>121</v>
      </c>
      <c r="AU342" s="189" t="s">
        <v>88</v>
      </c>
      <c r="AY342" s="17" t="s">
        <v>120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7" t="s">
        <v>86</v>
      </c>
      <c r="BK342" s="190">
        <f>ROUND(I342*H342,2)</f>
        <v>0</v>
      </c>
      <c r="BL342" s="17" t="s">
        <v>134</v>
      </c>
      <c r="BM342" s="189" t="s">
        <v>479</v>
      </c>
    </row>
    <row r="343" spans="1:65" s="13" customFormat="1" ht="11.25">
      <c r="B343" s="204"/>
      <c r="C343" s="205"/>
      <c r="D343" s="206" t="s">
        <v>181</v>
      </c>
      <c r="E343" s="207" t="s">
        <v>1</v>
      </c>
      <c r="F343" s="208" t="s">
        <v>480</v>
      </c>
      <c r="G343" s="205"/>
      <c r="H343" s="207" t="s">
        <v>1</v>
      </c>
      <c r="I343" s="209"/>
      <c r="J343" s="205"/>
      <c r="K343" s="205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181</v>
      </c>
      <c r="AU343" s="214" t="s">
        <v>88</v>
      </c>
      <c r="AV343" s="13" t="s">
        <v>86</v>
      </c>
      <c r="AW343" s="13" t="s">
        <v>34</v>
      </c>
      <c r="AX343" s="13" t="s">
        <v>78</v>
      </c>
      <c r="AY343" s="214" t="s">
        <v>120</v>
      </c>
    </row>
    <row r="344" spans="1:65" s="14" customFormat="1" ht="11.25">
      <c r="B344" s="215"/>
      <c r="C344" s="216"/>
      <c r="D344" s="206" t="s">
        <v>181</v>
      </c>
      <c r="E344" s="217" t="s">
        <v>1</v>
      </c>
      <c r="F344" s="218" t="s">
        <v>314</v>
      </c>
      <c r="G344" s="216"/>
      <c r="H344" s="219">
        <v>25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181</v>
      </c>
      <c r="AU344" s="225" t="s">
        <v>88</v>
      </c>
      <c r="AV344" s="14" t="s">
        <v>88</v>
      </c>
      <c r="AW344" s="14" t="s">
        <v>34</v>
      </c>
      <c r="AX344" s="14" t="s">
        <v>86</v>
      </c>
      <c r="AY344" s="225" t="s">
        <v>120</v>
      </c>
    </row>
    <row r="345" spans="1:65" s="2" customFormat="1" ht="24.2" customHeight="1">
      <c r="A345" s="34"/>
      <c r="B345" s="35"/>
      <c r="C345" s="178" t="s">
        <v>481</v>
      </c>
      <c r="D345" s="178" t="s">
        <v>121</v>
      </c>
      <c r="E345" s="179" t="s">
        <v>482</v>
      </c>
      <c r="F345" s="180" t="s">
        <v>483</v>
      </c>
      <c r="G345" s="181" t="s">
        <v>228</v>
      </c>
      <c r="H345" s="182">
        <v>25</v>
      </c>
      <c r="I345" s="183"/>
      <c r="J345" s="184">
        <f>ROUND(I345*H345,2)</f>
        <v>0</v>
      </c>
      <c r="K345" s="180" t="s">
        <v>186</v>
      </c>
      <c r="L345" s="39"/>
      <c r="M345" s="185" t="s">
        <v>1</v>
      </c>
      <c r="N345" s="186" t="s">
        <v>43</v>
      </c>
      <c r="O345" s="71"/>
      <c r="P345" s="187">
        <f>O345*H345</f>
        <v>0</v>
      </c>
      <c r="Q345" s="187">
        <v>1.6420000000000001E-2</v>
      </c>
      <c r="R345" s="187">
        <f>Q345*H345</f>
        <v>0.41050000000000003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134</v>
      </c>
      <c r="AT345" s="189" t="s">
        <v>121</v>
      </c>
      <c r="AU345" s="189" t="s">
        <v>88</v>
      </c>
      <c r="AY345" s="17" t="s">
        <v>120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7" t="s">
        <v>86</v>
      </c>
      <c r="BK345" s="190">
        <f>ROUND(I345*H345,2)</f>
        <v>0</v>
      </c>
      <c r="BL345" s="17" t="s">
        <v>134</v>
      </c>
      <c r="BM345" s="189" t="s">
        <v>484</v>
      </c>
    </row>
    <row r="346" spans="1:65" s="13" customFormat="1" ht="11.25">
      <c r="B346" s="204"/>
      <c r="C346" s="205"/>
      <c r="D346" s="206" t="s">
        <v>181</v>
      </c>
      <c r="E346" s="207" t="s">
        <v>1</v>
      </c>
      <c r="F346" s="208" t="s">
        <v>480</v>
      </c>
      <c r="G346" s="205"/>
      <c r="H346" s="207" t="s">
        <v>1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181</v>
      </c>
      <c r="AU346" s="214" t="s">
        <v>88</v>
      </c>
      <c r="AV346" s="13" t="s">
        <v>86</v>
      </c>
      <c r="AW346" s="13" t="s">
        <v>34</v>
      </c>
      <c r="AX346" s="13" t="s">
        <v>78</v>
      </c>
      <c r="AY346" s="214" t="s">
        <v>120</v>
      </c>
    </row>
    <row r="347" spans="1:65" s="14" customFormat="1" ht="11.25">
      <c r="B347" s="215"/>
      <c r="C347" s="216"/>
      <c r="D347" s="206" t="s">
        <v>181</v>
      </c>
      <c r="E347" s="217" t="s">
        <v>1</v>
      </c>
      <c r="F347" s="218" t="s">
        <v>314</v>
      </c>
      <c r="G347" s="216"/>
      <c r="H347" s="219">
        <v>25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181</v>
      </c>
      <c r="AU347" s="225" t="s">
        <v>88</v>
      </c>
      <c r="AV347" s="14" t="s">
        <v>88</v>
      </c>
      <c r="AW347" s="14" t="s">
        <v>34</v>
      </c>
      <c r="AX347" s="14" t="s">
        <v>86</v>
      </c>
      <c r="AY347" s="225" t="s">
        <v>120</v>
      </c>
    </row>
    <row r="348" spans="1:65" s="2" customFormat="1" ht="24.2" customHeight="1">
      <c r="A348" s="34"/>
      <c r="B348" s="35"/>
      <c r="C348" s="178" t="s">
        <v>485</v>
      </c>
      <c r="D348" s="178" t="s">
        <v>121</v>
      </c>
      <c r="E348" s="179" t="s">
        <v>486</v>
      </c>
      <c r="F348" s="180" t="s">
        <v>487</v>
      </c>
      <c r="G348" s="181" t="s">
        <v>152</v>
      </c>
      <c r="H348" s="182">
        <v>2</v>
      </c>
      <c r="I348" s="183"/>
      <c r="J348" s="184">
        <f t="shared" ref="J348:J354" si="0">ROUND(I348*H348,2)</f>
        <v>0</v>
      </c>
      <c r="K348" s="180" t="s">
        <v>186</v>
      </c>
      <c r="L348" s="39"/>
      <c r="M348" s="185" t="s">
        <v>1</v>
      </c>
      <c r="N348" s="186" t="s">
        <v>43</v>
      </c>
      <c r="O348" s="71"/>
      <c r="P348" s="187">
        <f t="shared" ref="P348:P354" si="1">O348*H348</f>
        <v>0</v>
      </c>
      <c r="Q348" s="187">
        <v>0</v>
      </c>
      <c r="R348" s="187">
        <f t="shared" ref="R348:R354" si="2">Q348*H348</f>
        <v>0</v>
      </c>
      <c r="S348" s="187">
        <v>0</v>
      </c>
      <c r="T348" s="188">
        <f t="shared" ref="T348:T354" si="3"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134</v>
      </c>
      <c r="AT348" s="189" t="s">
        <v>121</v>
      </c>
      <c r="AU348" s="189" t="s">
        <v>88</v>
      </c>
      <c r="AY348" s="17" t="s">
        <v>120</v>
      </c>
      <c r="BE348" s="190">
        <f t="shared" ref="BE348:BE354" si="4">IF(N348="základní",J348,0)</f>
        <v>0</v>
      </c>
      <c r="BF348" s="190">
        <f t="shared" ref="BF348:BF354" si="5">IF(N348="snížená",J348,0)</f>
        <v>0</v>
      </c>
      <c r="BG348" s="190">
        <f t="shared" ref="BG348:BG354" si="6">IF(N348="zákl. přenesená",J348,0)</f>
        <v>0</v>
      </c>
      <c r="BH348" s="190">
        <f t="shared" ref="BH348:BH354" si="7">IF(N348="sníž. přenesená",J348,0)</f>
        <v>0</v>
      </c>
      <c r="BI348" s="190">
        <f t="shared" ref="BI348:BI354" si="8">IF(N348="nulová",J348,0)</f>
        <v>0</v>
      </c>
      <c r="BJ348" s="17" t="s">
        <v>86</v>
      </c>
      <c r="BK348" s="190">
        <f t="shared" ref="BK348:BK354" si="9">ROUND(I348*H348,2)</f>
        <v>0</v>
      </c>
      <c r="BL348" s="17" t="s">
        <v>134</v>
      </c>
      <c r="BM348" s="189" t="s">
        <v>488</v>
      </c>
    </row>
    <row r="349" spans="1:65" s="2" customFormat="1" ht="16.5" customHeight="1">
      <c r="A349" s="34"/>
      <c r="B349" s="35"/>
      <c r="C349" s="237" t="s">
        <v>489</v>
      </c>
      <c r="D349" s="237" t="s">
        <v>297</v>
      </c>
      <c r="E349" s="238" t="s">
        <v>490</v>
      </c>
      <c r="F349" s="239" t="s">
        <v>491</v>
      </c>
      <c r="G349" s="240" t="s">
        <v>152</v>
      </c>
      <c r="H349" s="241">
        <v>2</v>
      </c>
      <c r="I349" s="242"/>
      <c r="J349" s="243">
        <f t="shared" si="0"/>
        <v>0</v>
      </c>
      <c r="K349" s="239" t="s">
        <v>186</v>
      </c>
      <c r="L349" s="244"/>
      <c r="M349" s="245" t="s">
        <v>1</v>
      </c>
      <c r="N349" s="246" t="s">
        <v>43</v>
      </c>
      <c r="O349" s="71"/>
      <c r="P349" s="187">
        <f t="shared" si="1"/>
        <v>0</v>
      </c>
      <c r="Q349" s="187">
        <v>7.9000000000000001E-4</v>
      </c>
      <c r="R349" s="187">
        <f t="shared" si="2"/>
        <v>1.58E-3</v>
      </c>
      <c r="S349" s="187">
        <v>0</v>
      </c>
      <c r="T349" s="188">
        <f t="shared" si="3"/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149</v>
      </c>
      <c r="AT349" s="189" t="s">
        <v>297</v>
      </c>
      <c r="AU349" s="189" t="s">
        <v>88</v>
      </c>
      <c r="AY349" s="17" t="s">
        <v>120</v>
      </c>
      <c r="BE349" s="190">
        <f t="shared" si="4"/>
        <v>0</v>
      </c>
      <c r="BF349" s="190">
        <f t="shared" si="5"/>
        <v>0</v>
      </c>
      <c r="BG349" s="190">
        <f t="shared" si="6"/>
        <v>0</v>
      </c>
      <c r="BH349" s="190">
        <f t="shared" si="7"/>
        <v>0</v>
      </c>
      <c r="BI349" s="190">
        <f t="shared" si="8"/>
        <v>0</v>
      </c>
      <c r="BJ349" s="17" t="s">
        <v>86</v>
      </c>
      <c r="BK349" s="190">
        <f t="shared" si="9"/>
        <v>0</v>
      </c>
      <c r="BL349" s="17" t="s">
        <v>134</v>
      </c>
      <c r="BM349" s="189" t="s">
        <v>492</v>
      </c>
    </row>
    <row r="350" spans="1:65" s="2" customFormat="1" ht="33" customHeight="1">
      <c r="A350" s="34"/>
      <c r="B350" s="35"/>
      <c r="C350" s="178" t="s">
        <v>493</v>
      </c>
      <c r="D350" s="178" t="s">
        <v>121</v>
      </c>
      <c r="E350" s="179" t="s">
        <v>494</v>
      </c>
      <c r="F350" s="180" t="s">
        <v>495</v>
      </c>
      <c r="G350" s="181" t="s">
        <v>152</v>
      </c>
      <c r="H350" s="182">
        <v>3</v>
      </c>
      <c r="I350" s="183"/>
      <c r="J350" s="184">
        <f t="shared" si="0"/>
        <v>0</v>
      </c>
      <c r="K350" s="180" t="s">
        <v>186</v>
      </c>
      <c r="L350" s="39"/>
      <c r="M350" s="185" t="s">
        <v>1</v>
      </c>
      <c r="N350" s="186" t="s">
        <v>43</v>
      </c>
      <c r="O350" s="71"/>
      <c r="P350" s="187">
        <f t="shared" si="1"/>
        <v>0</v>
      </c>
      <c r="Q350" s="187">
        <v>0</v>
      </c>
      <c r="R350" s="187">
        <f t="shared" si="2"/>
        <v>0</v>
      </c>
      <c r="S350" s="187">
        <v>0</v>
      </c>
      <c r="T350" s="188">
        <f t="shared" si="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134</v>
      </c>
      <c r="AT350" s="189" t="s">
        <v>121</v>
      </c>
      <c r="AU350" s="189" t="s">
        <v>88</v>
      </c>
      <c r="AY350" s="17" t="s">
        <v>120</v>
      </c>
      <c r="BE350" s="190">
        <f t="shared" si="4"/>
        <v>0</v>
      </c>
      <c r="BF350" s="190">
        <f t="shared" si="5"/>
        <v>0</v>
      </c>
      <c r="BG350" s="190">
        <f t="shared" si="6"/>
        <v>0</v>
      </c>
      <c r="BH350" s="190">
        <f t="shared" si="7"/>
        <v>0</v>
      </c>
      <c r="BI350" s="190">
        <f t="shared" si="8"/>
        <v>0</v>
      </c>
      <c r="BJ350" s="17" t="s">
        <v>86</v>
      </c>
      <c r="BK350" s="190">
        <f t="shared" si="9"/>
        <v>0</v>
      </c>
      <c r="BL350" s="17" t="s">
        <v>134</v>
      </c>
      <c r="BM350" s="189" t="s">
        <v>496</v>
      </c>
    </row>
    <row r="351" spans="1:65" s="2" customFormat="1" ht="16.5" customHeight="1">
      <c r="A351" s="34"/>
      <c r="B351" s="35"/>
      <c r="C351" s="237" t="s">
        <v>497</v>
      </c>
      <c r="D351" s="237" t="s">
        <v>297</v>
      </c>
      <c r="E351" s="238" t="s">
        <v>498</v>
      </c>
      <c r="F351" s="239" t="s">
        <v>499</v>
      </c>
      <c r="G351" s="240" t="s">
        <v>152</v>
      </c>
      <c r="H351" s="241">
        <v>3</v>
      </c>
      <c r="I351" s="242"/>
      <c r="J351" s="243">
        <f t="shared" si="0"/>
        <v>0</v>
      </c>
      <c r="K351" s="239" t="s">
        <v>186</v>
      </c>
      <c r="L351" s="244"/>
      <c r="M351" s="245" t="s">
        <v>1</v>
      </c>
      <c r="N351" s="246" t="s">
        <v>43</v>
      </c>
      <c r="O351" s="71"/>
      <c r="P351" s="187">
        <f t="shared" si="1"/>
        <v>0</v>
      </c>
      <c r="Q351" s="187">
        <v>6.4000000000000005E-4</v>
      </c>
      <c r="R351" s="187">
        <f t="shared" si="2"/>
        <v>1.9200000000000003E-3</v>
      </c>
      <c r="S351" s="187">
        <v>0</v>
      </c>
      <c r="T351" s="188">
        <f t="shared" si="3"/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149</v>
      </c>
      <c r="AT351" s="189" t="s">
        <v>297</v>
      </c>
      <c r="AU351" s="189" t="s">
        <v>88</v>
      </c>
      <c r="AY351" s="17" t="s">
        <v>120</v>
      </c>
      <c r="BE351" s="190">
        <f t="shared" si="4"/>
        <v>0</v>
      </c>
      <c r="BF351" s="190">
        <f t="shared" si="5"/>
        <v>0</v>
      </c>
      <c r="BG351" s="190">
        <f t="shared" si="6"/>
        <v>0</v>
      </c>
      <c r="BH351" s="190">
        <f t="shared" si="7"/>
        <v>0</v>
      </c>
      <c r="BI351" s="190">
        <f t="shared" si="8"/>
        <v>0</v>
      </c>
      <c r="BJ351" s="17" t="s">
        <v>86</v>
      </c>
      <c r="BK351" s="190">
        <f t="shared" si="9"/>
        <v>0</v>
      </c>
      <c r="BL351" s="17" t="s">
        <v>134</v>
      </c>
      <c r="BM351" s="189" t="s">
        <v>500</v>
      </c>
    </row>
    <row r="352" spans="1:65" s="2" customFormat="1" ht="24.2" customHeight="1">
      <c r="A352" s="34"/>
      <c r="B352" s="35"/>
      <c r="C352" s="178" t="s">
        <v>501</v>
      </c>
      <c r="D352" s="178" t="s">
        <v>121</v>
      </c>
      <c r="E352" s="179" t="s">
        <v>502</v>
      </c>
      <c r="F352" s="180" t="s">
        <v>503</v>
      </c>
      <c r="G352" s="181" t="s">
        <v>152</v>
      </c>
      <c r="H352" s="182">
        <v>1</v>
      </c>
      <c r="I352" s="183"/>
      <c r="J352" s="184">
        <f t="shared" si="0"/>
        <v>0</v>
      </c>
      <c r="K352" s="180" t="s">
        <v>1</v>
      </c>
      <c r="L352" s="39"/>
      <c r="M352" s="185" t="s">
        <v>1</v>
      </c>
      <c r="N352" s="186" t="s">
        <v>43</v>
      </c>
      <c r="O352" s="71"/>
      <c r="P352" s="187">
        <f t="shared" si="1"/>
        <v>0</v>
      </c>
      <c r="Q352" s="187">
        <v>4.027E-2</v>
      </c>
      <c r="R352" s="187">
        <f t="shared" si="2"/>
        <v>4.027E-2</v>
      </c>
      <c r="S352" s="187">
        <v>0</v>
      </c>
      <c r="T352" s="188">
        <f t="shared" si="3"/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134</v>
      </c>
      <c r="AT352" s="189" t="s">
        <v>121</v>
      </c>
      <c r="AU352" s="189" t="s">
        <v>88</v>
      </c>
      <c r="AY352" s="17" t="s">
        <v>120</v>
      </c>
      <c r="BE352" s="190">
        <f t="shared" si="4"/>
        <v>0</v>
      </c>
      <c r="BF352" s="190">
        <f t="shared" si="5"/>
        <v>0</v>
      </c>
      <c r="BG352" s="190">
        <f t="shared" si="6"/>
        <v>0</v>
      </c>
      <c r="BH352" s="190">
        <f t="shared" si="7"/>
        <v>0</v>
      </c>
      <c r="BI352" s="190">
        <f t="shared" si="8"/>
        <v>0</v>
      </c>
      <c r="BJ352" s="17" t="s">
        <v>86</v>
      </c>
      <c r="BK352" s="190">
        <f t="shared" si="9"/>
        <v>0</v>
      </c>
      <c r="BL352" s="17" t="s">
        <v>134</v>
      </c>
      <c r="BM352" s="189" t="s">
        <v>504</v>
      </c>
    </row>
    <row r="353" spans="1:65" s="2" customFormat="1" ht="24.2" customHeight="1">
      <c r="A353" s="34"/>
      <c r="B353" s="35"/>
      <c r="C353" s="178" t="s">
        <v>505</v>
      </c>
      <c r="D353" s="178" t="s">
        <v>121</v>
      </c>
      <c r="E353" s="179" t="s">
        <v>506</v>
      </c>
      <c r="F353" s="180" t="s">
        <v>507</v>
      </c>
      <c r="G353" s="181" t="s">
        <v>152</v>
      </c>
      <c r="H353" s="182">
        <v>1</v>
      </c>
      <c r="I353" s="183"/>
      <c r="J353" s="184">
        <f t="shared" si="0"/>
        <v>0</v>
      </c>
      <c r="K353" s="180" t="s">
        <v>1</v>
      </c>
      <c r="L353" s="39"/>
      <c r="M353" s="185" t="s">
        <v>1</v>
      </c>
      <c r="N353" s="186" t="s">
        <v>43</v>
      </c>
      <c r="O353" s="71"/>
      <c r="P353" s="187">
        <f t="shared" si="1"/>
        <v>0</v>
      </c>
      <c r="Q353" s="187">
        <v>2.0699999999999998E-3</v>
      </c>
      <c r="R353" s="187">
        <f t="shared" si="2"/>
        <v>2.0699999999999998E-3</v>
      </c>
      <c r="S353" s="187">
        <v>0</v>
      </c>
      <c r="T353" s="188">
        <f t="shared" si="3"/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9" t="s">
        <v>134</v>
      </c>
      <c r="AT353" s="189" t="s">
        <v>121</v>
      </c>
      <c r="AU353" s="189" t="s">
        <v>88</v>
      </c>
      <c r="AY353" s="17" t="s">
        <v>120</v>
      </c>
      <c r="BE353" s="190">
        <f t="shared" si="4"/>
        <v>0</v>
      </c>
      <c r="BF353" s="190">
        <f t="shared" si="5"/>
        <v>0</v>
      </c>
      <c r="BG353" s="190">
        <f t="shared" si="6"/>
        <v>0</v>
      </c>
      <c r="BH353" s="190">
        <f t="shared" si="7"/>
        <v>0</v>
      </c>
      <c r="BI353" s="190">
        <f t="shared" si="8"/>
        <v>0</v>
      </c>
      <c r="BJ353" s="17" t="s">
        <v>86</v>
      </c>
      <c r="BK353" s="190">
        <f t="shared" si="9"/>
        <v>0</v>
      </c>
      <c r="BL353" s="17" t="s">
        <v>134</v>
      </c>
      <c r="BM353" s="189" t="s">
        <v>508</v>
      </c>
    </row>
    <row r="354" spans="1:65" s="2" customFormat="1" ht="24.2" customHeight="1">
      <c r="A354" s="34"/>
      <c r="B354" s="35"/>
      <c r="C354" s="178" t="s">
        <v>509</v>
      </c>
      <c r="D354" s="178" t="s">
        <v>121</v>
      </c>
      <c r="E354" s="179" t="s">
        <v>510</v>
      </c>
      <c r="F354" s="180" t="s">
        <v>511</v>
      </c>
      <c r="G354" s="181" t="s">
        <v>152</v>
      </c>
      <c r="H354" s="182">
        <v>1</v>
      </c>
      <c r="I354" s="183"/>
      <c r="J354" s="184">
        <f t="shared" si="0"/>
        <v>0</v>
      </c>
      <c r="K354" s="180" t="s">
        <v>186</v>
      </c>
      <c r="L354" s="39"/>
      <c r="M354" s="185" t="s">
        <v>1</v>
      </c>
      <c r="N354" s="186" t="s">
        <v>43</v>
      </c>
      <c r="O354" s="71"/>
      <c r="P354" s="187">
        <f t="shared" si="1"/>
        <v>0</v>
      </c>
      <c r="Q354" s="187">
        <v>0.42080000000000001</v>
      </c>
      <c r="R354" s="187">
        <f t="shared" si="2"/>
        <v>0.42080000000000001</v>
      </c>
      <c r="S354" s="187">
        <v>0</v>
      </c>
      <c r="T354" s="188">
        <f t="shared" si="3"/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134</v>
      </c>
      <c r="AT354" s="189" t="s">
        <v>121</v>
      </c>
      <c r="AU354" s="189" t="s">
        <v>88</v>
      </c>
      <c r="AY354" s="17" t="s">
        <v>120</v>
      </c>
      <c r="BE354" s="190">
        <f t="shared" si="4"/>
        <v>0</v>
      </c>
      <c r="BF354" s="190">
        <f t="shared" si="5"/>
        <v>0</v>
      </c>
      <c r="BG354" s="190">
        <f t="shared" si="6"/>
        <v>0</v>
      </c>
      <c r="BH354" s="190">
        <f t="shared" si="7"/>
        <v>0</v>
      </c>
      <c r="BI354" s="190">
        <f t="shared" si="8"/>
        <v>0</v>
      </c>
      <c r="BJ354" s="17" t="s">
        <v>86</v>
      </c>
      <c r="BK354" s="190">
        <f t="shared" si="9"/>
        <v>0</v>
      </c>
      <c r="BL354" s="17" t="s">
        <v>134</v>
      </c>
      <c r="BM354" s="189" t="s">
        <v>512</v>
      </c>
    </row>
    <row r="355" spans="1:65" s="13" customFormat="1" ht="22.5">
      <c r="B355" s="204"/>
      <c r="C355" s="205"/>
      <c r="D355" s="206" t="s">
        <v>181</v>
      </c>
      <c r="E355" s="207" t="s">
        <v>1</v>
      </c>
      <c r="F355" s="208" t="s">
        <v>513</v>
      </c>
      <c r="G355" s="205"/>
      <c r="H355" s="207" t="s">
        <v>1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181</v>
      </c>
      <c r="AU355" s="214" t="s">
        <v>88</v>
      </c>
      <c r="AV355" s="13" t="s">
        <v>86</v>
      </c>
      <c r="AW355" s="13" t="s">
        <v>34</v>
      </c>
      <c r="AX355" s="13" t="s">
        <v>78</v>
      </c>
      <c r="AY355" s="214" t="s">
        <v>120</v>
      </c>
    </row>
    <row r="356" spans="1:65" s="14" customFormat="1" ht="11.25">
      <c r="B356" s="215"/>
      <c r="C356" s="216"/>
      <c r="D356" s="206" t="s">
        <v>181</v>
      </c>
      <c r="E356" s="217" t="s">
        <v>1</v>
      </c>
      <c r="F356" s="218" t="s">
        <v>86</v>
      </c>
      <c r="G356" s="216"/>
      <c r="H356" s="219">
        <v>1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181</v>
      </c>
      <c r="AU356" s="225" t="s">
        <v>88</v>
      </c>
      <c r="AV356" s="14" t="s">
        <v>88</v>
      </c>
      <c r="AW356" s="14" t="s">
        <v>34</v>
      </c>
      <c r="AX356" s="14" t="s">
        <v>86</v>
      </c>
      <c r="AY356" s="225" t="s">
        <v>120</v>
      </c>
    </row>
    <row r="357" spans="1:65" s="11" customFormat="1" ht="22.9" customHeight="1">
      <c r="B357" s="164"/>
      <c r="C357" s="165"/>
      <c r="D357" s="166" t="s">
        <v>77</v>
      </c>
      <c r="E357" s="202" t="s">
        <v>154</v>
      </c>
      <c r="F357" s="202" t="s">
        <v>514</v>
      </c>
      <c r="G357" s="165"/>
      <c r="H357" s="165"/>
      <c r="I357" s="168"/>
      <c r="J357" s="203">
        <f>BK357</f>
        <v>0</v>
      </c>
      <c r="K357" s="165"/>
      <c r="L357" s="170"/>
      <c r="M357" s="171"/>
      <c r="N357" s="172"/>
      <c r="O357" s="172"/>
      <c r="P357" s="173">
        <f>SUM(P358:P408)</f>
        <v>0</v>
      </c>
      <c r="Q357" s="172"/>
      <c r="R357" s="173">
        <f>SUM(R358:R408)</f>
        <v>64.622190200000006</v>
      </c>
      <c r="S357" s="172"/>
      <c r="T357" s="174">
        <f>SUM(T358:T408)</f>
        <v>0</v>
      </c>
      <c r="AR357" s="175" t="s">
        <v>86</v>
      </c>
      <c r="AT357" s="176" t="s">
        <v>77</v>
      </c>
      <c r="AU357" s="176" t="s">
        <v>86</v>
      </c>
      <c r="AY357" s="175" t="s">
        <v>120</v>
      </c>
      <c r="BK357" s="177">
        <f>SUM(BK358:BK408)</f>
        <v>0</v>
      </c>
    </row>
    <row r="358" spans="1:65" s="2" customFormat="1" ht="24.2" customHeight="1">
      <c r="A358" s="34"/>
      <c r="B358" s="35"/>
      <c r="C358" s="178" t="s">
        <v>515</v>
      </c>
      <c r="D358" s="178" t="s">
        <v>121</v>
      </c>
      <c r="E358" s="179" t="s">
        <v>516</v>
      </c>
      <c r="F358" s="180" t="s">
        <v>517</v>
      </c>
      <c r="G358" s="181" t="s">
        <v>152</v>
      </c>
      <c r="H358" s="182">
        <v>2</v>
      </c>
      <c r="I358" s="183"/>
      <c r="J358" s="184">
        <f>ROUND(I358*H358,2)</f>
        <v>0</v>
      </c>
      <c r="K358" s="180" t="s">
        <v>186</v>
      </c>
      <c r="L358" s="39"/>
      <c r="M358" s="185" t="s">
        <v>1</v>
      </c>
      <c r="N358" s="186" t="s">
        <v>43</v>
      </c>
      <c r="O358" s="71"/>
      <c r="P358" s="187">
        <f>O358*H358</f>
        <v>0</v>
      </c>
      <c r="Q358" s="187">
        <v>6.9999999999999999E-4</v>
      </c>
      <c r="R358" s="187">
        <f>Q358*H358</f>
        <v>1.4E-3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134</v>
      </c>
      <c r="AT358" s="189" t="s">
        <v>121</v>
      </c>
      <c r="AU358" s="189" t="s">
        <v>88</v>
      </c>
      <c r="AY358" s="17" t="s">
        <v>120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7" t="s">
        <v>86</v>
      </c>
      <c r="BK358" s="190">
        <f>ROUND(I358*H358,2)</f>
        <v>0</v>
      </c>
      <c r="BL358" s="17" t="s">
        <v>134</v>
      </c>
      <c r="BM358" s="189" t="s">
        <v>518</v>
      </c>
    </row>
    <row r="359" spans="1:65" s="13" customFormat="1" ht="22.5">
      <c r="B359" s="204"/>
      <c r="C359" s="205"/>
      <c r="D359" s="206" t="s">
        <v>181</v>
      </c>
      <c r="E359" s="207" t="s">
        <v>1</v>
      </c>
      <c r="F359" s="208" t="s">
        <v>519</v>
      </c>
      <c r="G359" s="205"/>
      <c r="H359" s="207" t="s">
        <v>1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181</v>
      </c>
      <c r="AU359" s="214" t="s">
        <v>88</v>
      </c>
      <c r="AV359" s="13" t="s">
        <v>86</v>
      </c>
      <c r="AW359" s="13" t="s">
        <v>34</v>
      </c>
      <c r="AX359" s="13" t="s">
        <v>78</v>
      </c>
      <c r="AY359" s="214" t="s">
        <v>120</v>
      </c>
    </row>
    <row r="360" spans="1:65" s="14" customFormat="1" ht="11.25">
      <c r="B360" s="215"/>
      <c r="C360" s="216"/>
      <c r="D360" s="206" t="s">
        <v>181</v>
      </c>
      <c r="E360" s="217" t="s">
        <v>1</v>
      </c>
      <c r="F360" s="218" t="s">
        <v>88</v>
      </c>
      <c r="G360" s="216"/>
      <c r="H360" s="219">
        <v>2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181</v>
      </c>
      <c r="AU360" s="225" t="s">
        <v>88</v>
      </c>
      <c r="AV360" s="14" t="s">
        <v>88</v>
      </c>
      <c r="AW360" s="14" t="s">
        <v>34</v>
      </c>
      <c r="AX360" s="14" t="s">
        <v>86</v>
      </c>
      <c r="AY360" s="225" t="s">
        <v>120</v>
      </c>
    </row>
    <row r="361" spans="1:65" s="2" customFormat="1" ht="24.2" customHeight="1">
      <c r="A361" s="34"/>
      <c r="B361" s="35"/>
      <c r="C361" s="237" t="s">
        <v>520</v>
      </c>
      <c r="D361" s="237" t="s">
        <v>297</v>
      </c>
      <c r="E361" s="238" t="s">
        <v>521</v>
      </c>
      <c r="F361" s="239" t="s">
        <v>522</v>
      </c>
      <c r="G361" s="240" t="s">
        <v>152</v>
      </c>
      <c r="H361" s="241">
        <v>2</v>
      </c>
      <c r="I361" s="242"/>
      <c r="J361" s="243">
        <f>ROUND(I361*H361,2)</f>
        <v>0</v>
      </c>
      <c r="K361" s="239" t="s">
        <v>186</v>
      </c>
      <c r="L361" s="244"/>
      <c r="M361" s="245" t="s">
        <v>1</v>
      </c>
      <c r="N361" s="246" t="s">
        <v>43</v>
      </c>
      <c r="O361" s="71"/>
      <c r="P361" s="187">
        <f>O361*H361</f>
        <v>0</v>
      </c>
      <c r="Q361" s="187">
        <v>4.0000000000000001E-3</v>
      </c>
      <c r="R361" s="187">
        <f>Q361*H361</f>
        <v>8.0000000000000002E-3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149</v>
      </c>
      <c r="AT361" s="189" t="s">
        <v>297</v>
      </c>
      <c r="AU361" s="189" t="s">
        <v>88</v>
      </c>
      <c r="AY361" s="17" t="s">
        <v>120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7" t="s">
        <v>86</v>
      </c>
      <c r="BK361" s="190">
        <f>ROUND(I361*H361,2)</f>
        <v>0</v>
      </c>
      <c r="BL361" s="17" t="s">
        <v>134</v>
      </c>
      <c r="BM361" s="189" t="s">
        <v>523</v>
      </c>
    </row>
    <row r="362" spans="1:65" s="2" customFormat="1" ht="24.2" customHeight="1">
      <c r="A362" s="34"/>
      <c r="B362" s="35"/>
      <c r="C362" s="178" t="s">
        <v>524</v>
      </c>
      <c r="D362" s="178" t="s">
        <v>121</v>
      </c>
      <c r="E362" s="179" t="s">
        <v>525</v>
      </c>
      <c r="F362" s="180" t="s">
        <v>526</v>
      </c>
      <c r="G362" s="181" t="s">
        <v>228</v>
      </c>
      <c r="H362" s="182">
        <v>51.25</v>
      </c>
      <c r="I362" s="183"/>
      <c r="J362" s="184">
        <f>ROUND(I362*H362,2)</f>
        <v>0</v>
      </c>
      <c r="K362" s="180" t="s">
        <v>186</v>
      </c>
      <c r="L362" s="39"/>
      <c r="M362" s="185" t="s">
        <v>1</v>
      </c>
      <c r="N362" s="186" t="s">
        <v>43</v>
      </c>
      <c r="O362" s="71"/>
      <c r="P362" s="187">
        <f>O362*H362</f>
        <v>0</v>
      </c>
      <c r="Q362" s="187">
        <v>8.0000000000000007E-5</v>
      </c>
      <c r="R362" s="187">
        <f>Q362*H362</f>
        <v>4.1000000000000003E-3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134</v>
      </c>
      <c r="AT362" s="189" t="s">
        <v>121</v>
      </c>
      <c r="AU362" s="189" t="s">
        <v>88</v>
      </c>
      <c r="AY362" s="17" t="s">
        <v>120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7" t="s">
        <v>86</v>
      </c>
      <c r="BK362" s="190">
        <f>ROUND(I362*H362,2)</f>
        <v>0</v>
      </c>
      <c r="BL362" s="17" t="s">
        <v>134</v>
      </c>
      <c r="BM362" s="189" t="s">
        <v>527</v>
      </c>
    </row>
    <row r="363" spans="1:65" s="14" customFormat="1" ht="11.25">
      <c r="B363" s="215"/>
      <c r="C363" s="216"/>
      <c r="D363" s="206" t="s">
        <v>181</v>
      </c>
      <c r="E363" s="217" t="s">
        <v>1</v>
      </c>
      <c r="F363" s="218" t="s">
        <v>528</v>
      </c>
      <c r="G363" s="216"/>
      <c r="H363" s="219">
        <v>51.25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181</v>
      </c>
      <c r="AU363" s="225" t="s">
        <v>88</v>
      </c>
      <c r="AV363" s="14" t="s">
        <v>88</v>
      </c>
      <c r="AW363" s="14" t="s">
        <v>34</v>
      </c>
      <c r="AX363" s="14" t="s">
        <v>86</v>
      </c>
      <c r="AY363" s="225" t="s">
        <v>120</v>
      </c>
    </row>
    <row r="364" spans="1:65" s="2" customFormat="1" ht="24.2" customHeight="1">
      <c r="A364" s="34"/>
      <c r="B364" s="35"/>
      <c r="C364" s="178" t="s">
        <v>529</v>
      </c>
      <c r="D364" s="178" t="s">
        <v>121</v>
      </c>
      <c r="E364" s="179" t="s">
        <v>530</v>
      </c>
      <c r="F364" s="180" t="s">
        <v>531</v>
      </c>
      <c r="G364" s="181" t="s">
        <v>179</v>
      </c>
      <c r="H364" s="182">
        <v>9</v>
      </c>
      <c r="I364" s="183"/>
      <c r="J364" s="184">
        <f>ROUND(I364*H364,2)</f>
        <v>0</v>
      </c>
      <c r="K364" s="180" t="s">
        <v>186</v>
      </c>
      <c r="L364" s="39"/>
      <c r="M364" s="185" t="s">
        <v>1</v>
      </c>
      <c r="N364" s="186" t="s">
        <v>43</v>
      </c>
      <c r="O364" s="71"/>
      <c r="P364" s="187">
        <f>O364*H364</f>
        <v>0</v>
      </c>
      <c r="Q364" s="187">
        <v>5.9999999999999995E-4</v>
      </c>
      <c r="R364" s="187">
        <f>Q364*H364</f>
        <v>5.3999999999999994E-3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134</v>
      </c>
      <c r="AT364" s="189" t="s">
        <v>121</v>
      </c>
      <c r="AU364" s="189" t="s">
        <v>88</v>
      </c>
      <c r="AY364" s="17" t="s">
        <v>120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7" t="s">
        <v>86</v>
      </c>
      <c r="BK364" s="190">
        <f>ROUND(I364*H364,2)</f>
        <v>0</v>
      </c>
      <c r="BL364" s="17" t="s">
        <v>134</v>
      </c>
      <c r="BM364" s="189" t="s">
        <v>532</v>
      </c>
    </row>
    <row r="365" spans="1:65" s="14" customFormat="1" ht="11.25">
      <c r="B365" s="215"/>
      <c r="C365" s="216"/>
      <c r="D365" s="206" t="s">
        <v>181</v>
      </c>
      <c r="E365" s="217" t="s">
        <v>1</v>
      </c>
      <c r="F365" s="218" t="s">
        <v>533</v>
      </c>
      <c r="G365" s="216"/>
      <c r="H365" s="219">
        <v>9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181</v>
      </c>
      <c r="AU365" s="225" t="s">
        <v>88</v>
      </c>
      <c r="AV365" s="14" t="s">
        <v>88</v>
      </c>
      <c r="AW365" s="14" t="s">
        <v>34</v>
      </c>
      <c r="AX365" s="14" t="s">
        <v>86</v>
      </c>
      <c r="AY365" s="225" t="s">
        <v>120</v>
      </c>
    </row>
    <row r="366" spans="1:65" s="2" customFormat="1" ht="24.2" customHeight="1">
      <c r="A366" s="34"/>
      <c r="B366" s="35"/>
      <c r="C366" s="178" t="s">
        <v>534</v>
      </c>
      <c r="D366" s="178" t="s">
        <v>121</v>
      </c>
      <c r="E366" s="179" t="s">
        <v>535</v>
      </c>
      <c r="F366" s="180" t="s">
        <v>536</v>
      </c>
      <c r="G366" s="181" t="s">
        <v>179</v>
      </c>
      <c r="H366" s="182">
        <v>9.6</v>
      </c>
      <c r="I366" s="183"/>
      <c r="J366" s="184">
        <f>ROUND(I366*H366,2)</f>
        <v>0</v>
      </c>
      <c r="K366" s="180" t="s">
        <v>186</v>
      </c>
      <c r="L366" s="39"/>
      <c r="M366" s="185" t="s">
        <v>1</v>
      </c>
      <c r="N366" s="186" t="s">
        <v>43</v>
      </c>
      <c r="O366" s="71"/>
      <c r="P366" s="187">
        <f>O366*H366</f>
        <v>0</v>
      </c>
      <c r="Q366" s="187">
        <v>1.1999999999999999E-3</v>
      </c>
      <c r="R366" s="187">
        <f>Q366*H366</f>
        <v>1.1519999999999999E-2</v>
      </c>
      <c r="S366" s="187">
        <v>0</v>
      </c>
      <c r="T366" s="18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89" t="s">
        <v>134</v>
      </c>
      <c r="AT366" s="189" t="s">
        <v>121</v>
      </c>
      <c r="AU366" s="189" t="s">
        <v>88</v>
      </c>
      <c r="AY366" s="17" t="s">
        <v>120</v>
      </c>
      <c r="BE366" s="190">
        <f>IF(N366="základní",J366,0)</f>
        <v>0</v>
      </c>
      <c r="BF366" s="190">
        <f>IF(N366="snížená",J366,0)</f>
        <v>0</v>
      </c>
      <c r="BG366" s="190">
        <f>IF(N366="zákl. přenesená",J366,0)</f>
        <v>0</v>
      </c>
      <c r="BH366" s="190">
        <f>IF(N366="sníž. přenesená",J366,0)</f>
        <v>0</v>
      </c>
      <c r="BI366" s="190">
        <f>IF(N366="nulová",J366,0)</f>
        <v>0</v>
      </c>
      <c r="BJ366" s="17" t="s">
        <v>86</v>
      </c>
      <c r="BK366" s="190">
        <f>ROUND(I366*H366,2)</f>
        <v>0</v>
      </c>
      <c r="BL366" s="17" t="s">
        <v>134</v>
      </c>
      <c r="BM366" s="189" t="s">
        <v>537</v>
      </c>
    </row>
    <row r="367" spans="1:65" s="14" customFormat="1" ht="11.25">
      <c r="B367" s="215"/>
      <c r="C367" s="216"/>
      <c r="D367" s="206" t="s">
        <v>181</v>
      </c>
      <c r="E367" s="217" t="s">
        <v>1</v>
      </c>
      <c r="F367" s="218" t="s">
        <v>538</v>
      </c>
      <c r="G367" s="216"/>
      <c r="H367" s="219">
        <v>9.6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181</v>
      </c>
      <c r="AU367" s="225" t="s">
        <v>88</v>
      </c>
      <c r="AV367" s="14" t="s">
        <v>88</v>
      </c>
      <c r="AW367" s="14" t="s">
        <v>34</v>
      </c>
      <c r="AX367" s="14" t="s">
        <v>86</v>
      </c>
      <c r="AY367" s="225" t="s">
        <v>120</v>
      </c>
    </row>
    <row r="368" spans="1:65" s="2" customFormat="1" ht="24.2" customHeight="1">
      <c r="A368" s="34"/>
      <c r="B368" s="35"/>
      <c r="C368" s="178" t="s">
        <v>539</v>
      </c>
      <c r="D368" s="178" t="s">
        <v>121</v>
      </c>
      <c r="E368" s="179" t="s">
        <v>540</v>
      </c>
      <c r="F368" s="180" t="s">
        <v>541</v>
      </c>
      <c r="G368" s="181" t="s">
        <v>228</v>
      </c>
      <c r="H368" s="182">
        <v>51.25</v>
      </c>
      <c r="I368" s="183"/>
      <c r="J368" s="184">
        <f>ROUND(I368*H368,2)</f>
        <v>0</v>
      </c>
      <c r="K368" s="180" t="s">
        <v>186</v>
      </c>
      <c r="L368" s="39"/>
      <c r="M368" s="185" t="s">
        <v>1</v>
      </c>
      <c r="N368" s="186" t="s">
        <v>43</v>
      </c>
      <c r="O368" s="71"/>
      <c r="P368" s="187">
        <f>O368*H368</f>
        <v>0</v>
      </c>
      <c r="Q368" s="187">
        <v>2.0000000000000001E-4</v>
      </c>
      <c r="R368" s="187">
        <f>Q368*H368</f>
        <v>1.025E-2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134</v>
      </c>
      <c r="AT368" s="189" t="s">
        <v>121</v>
      </c>
      <c r="AU368" s="189" t="s">
        <v>88</v>
      </c>
      <c r="AY368" s="17" t="s">
        <v>120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86</v>
      </c>
      <c r="BK368" s="190">
        <f>ROUND(I368*H368,2)</f>
        <v>0</v>
      </c>
      <c r="BL368" s="17" t="s">
        <v>134</v>
      </c>
      <c r="BM368" s="189" t="s">
        <v>542</v>
      </c>
    </row>
    <row r="369" spans="1:65" s="14" customFormat="1" ht="11.25">
      <c r="B369" s="215"/>
      <c r="C369" s="216"/>
      <c r="D369" s="206" t="s">
        <v>181</v>
      </c>
      <c r="E369" s="217" t="s">
        <v>1</v>
      </c>
      <c r="F369" s="218" t="s">
        <v>528</v>
      </c>
      <c r="G369" s="216"/>
      <c r="H369" s="219">
        <v>51.25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181</v>
      </c>
      <c r="AU369" s="225" t="s">
        <v>88</v>
      </c>
      <c r="AV369" s="14" t="s">
        <v>88</v>
      </c>
      <c r="AW369" s="14" t="s">
        <v>34</v>
      </c>
      <c r="AX369" s="14" t="s">
        <v>86</v>
      </c>
      <c r="AY369" s="225" t="s">
        <v>120</v>
      </c>
    </row>
    <row r="370" spans="1:65" s="2" customFormat="1" ht="24.2" customHeight="1">
      <c r="A370" s="34"/>
      <c r="B370" s="35"/>
      <c r="C370" s="178" t="s">
        <v>543</v>
      </c>
      <c r="D370" s="178" t="s">
        <v>121</v>
      </c>
      <c r="E370" s="179" t="s">
        <v>544</v>
      </c>
      <c r="F370" s="180" t="s">
        <v>545</v>
      </c>
      <c r="G370" s="181" t="s">
        <v>179</v>
      </c>
      <c r="H370" s="182">
        <v>9</v>
      </c>
      <c r="I370" s="183"/>
      <c r="J370" s="184">
        <f>ROUND(I370*H370,2)</f>
        <v>0</v>
      </c>
      <c r="K370" s="180" t="s">
        <v>186</v>
      </c>
      <c r="L370" s="39"/>
      <c r="M370" s="185" t="s">
        <v>1</v>
      </c>
      <c r="N370" s="186" t="s">
        <v>43</v>
      </c>
      <c r="O370" s="71"/>
      <c r="P370" s="187">
        <f>O370*H370</f>
        <v>0</v>
      </c>
      <c r="Q370" s="187">
        <v>1.6000000000000001E-3</v>
      </c>
      <c r="R370" s="187">
        <f>Q370*H370</f>
        <v>1.4400000000000001E-2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134</v>
      </c>
      <c r="AT370" s="189" t="s">
        <v>121</v>
      </c>
      <c r="AU370" s="189" t="s">
        <v>88</v>
      </c>
      <c r="AY370" s="17" t="s">
        <v>120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7" t="s">
        <v>86</v>
      </c>
      <c r="BK370" s="190">
        <f>ROUND(I370*H370,2)</f>
        <v>0</v>
      </c>
      <c r="BL370" s="17" t="s">
        <v>134</v>
      </c>
      <c r="BM370" s="189" t="s">
        <v>546</v>
      </c>
    </row>
    <row r="371" spans="1:65" s="14" customFormat="1" ht="11.25">
      <c r="B371" s="215"/>
      <c r="C371" s="216"/>
      <c r="D371" s="206" t="s">
        <v>181</v>
      </c>
      <c r="E371" s="217" t="s">
        <v>1</v>
      </c>
      <c r="F371" s="218" t="s">
        <v>533</v>
      </c>
      <c r="G371" s="216"/>
      <c r="H371" s="219">
        <v>9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181</v>
      </c>
      <c r="AU371" s="225" t="s">
        <v>88</v>
      </c>
      <c r="AV371" s="14" t="s">
        <v>88</v>
      </c>
      <c r="AW371" s="14" t="s">
        <v>34</v>
      </c>
      <c r="AX371" s="14" t="s">
        <v>86</v>
      </c>
      <c r="AY371" s="225" t="s">
        <v>120</v>
      </c>
    </row>
    <row r="372" spans="1:65" s="2" customFormat="1" ht="24.2" customHeight="1">
      <c r="A372" s="34"/>
      <c r="B372" s="35"/>
      <c r="C372" s="178" t="s">
        <v>547</v>
      </c>
      <c r="D372" s="178" t="s">
        <v>121</v>
      </c>
      <c r="E372" s="179" t="s">
        <v>548</v>
      </c>
      <c r="F372" s="180" t="s">
        <v>549</v>
      </c>
      <c r="G372" s="181" t="s">
        <v>179</v>
      </c>
      <c r="H372" s="182">
        <v>9.6</v>
      </c>
      <c r="I372" s="183"/>
      <c r="J372" s="184">
        <f>ROUND(I372*H372,2)</f>
        <v>0</v>
      </c>
      <c r="K372" s="180" t="s">
        <v>186</v>
      </c>
      <c r="L372" s="39"/>
      <c r="M372" s="185" t="s">
        <v>1</v>
      </c>
      <c r="N372" s="186" t="s">
        <v>43</v>
      </c>
      <c r="O372" s="71"/>
      <c r="P372" s="187">
        <f>O372*H372</f>
        <v>0</v>
      </c>
      <c r="Q372" s="187">
        <v>1.6000000000000001E-3</v>
      </c>
      <c r="R372" s="187">
        <f>Q372*H372</f>
        <v>1.536E-2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134</v>
      </c>
      <c r="AT372" s="189" t="s">
        <v>121</v>
      </c>
      <c r="AU372" s="189" t="s">
        <v>88</v>
      </c>
      <c r="AY372" s="17" t="s">
        <v>120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86</v>
      </c>
      <c r="BK372" s="190">
        <f>ROUND(I372*H372,2)</f>
        <v>0</v>
      </c>
      <c r="BL372" s="17" t="s">
        <v>134</v>
      </c>
      <c r="BM372" s="189" t="s">
        <v>550</v>
      </c>
    </row>
    <row r="373" spans="1:65" s="14" customFormat="1" ht="11.25">
      <c r="B373" s="215"/>
      <c r="C373" s="216"/>
      <c r="D373" s="206" t="s">
        <v>181</v>
      </c>
      <c r="E373" s="217" t="s">
        <v>1</v>
      </c>
      <c r="F373" s="218" t="s">
        <v>538</v>
      </c>
      <c r="G373" s="216"/>
      <c r="H373" s="219">
        <v>9.6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181</v>
      </c>
      <c r="AU373" s="225" t="s">
        <v>88</v>
      </c>
      <c r="AV373" s="14" t="s">
        <v>88</v>
      </c>
      <c r="AW373" s="14" t="s">
        <v>34</v>
      </c>
      <c r="AX373" s="14" t="s">
        <v>86</v>
      </c>
      <c r="AY373" s="225" t="s">
        <v>120</v>
      </c>
    </row>
    <row r="374" spans="1:65" s="2" customFormat="1" ht="16.5" customHeight="1">
      <c r="A374" s="34"/>
      <c r="B374" s="35"/>
      <c r="C374" s="178" t="s">
        <v>551</v>
      </c>
      <c r="D374" s="178" t="s">
        <v>121</v>
      </c>
      <c r="E374" s="179" t="s">
        <v>552</v>
      </c>
      <c r="F374" s="180" t="s">
        <v>553</v>
      </c>
      <c r="G374" s="181" t="s">
        <v>228</v>
      </c>
      <c r="H374" s="182">
        <v>51.25</v>
      </c>
      <c r="I374" s="183"/>
      <c r="J374" s="184">
        <f>ROUND(I374*H374,2)</f>
        <v>0</v>
      </c>
      <c r="K374" s="180" t="s">
        <v>186</v>
      </c>
      <c r="L374" s="39"/>
      <c r="M374" s="185" t="s">
        <v>1</v>
      </c>
      <c r="N374" s="186" t="s">
        <v>43</v>
      </c>
      <c r="O374" s="71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9" t="s">
        <v>134</v>
      </c>
      <c r="AT374" s="189" t="s">
        <v>121</v>
      </c>
      <c r="AU374" s="189" t="s">
        <v>88</v>
      </c>
      <c r="AY374" s="17" t="s">
        <v>120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7" t="s">
        <v>86</v>
      </c>
      <c r="BK374" s="190">
        <f>ROUND(I374*H374,2)</f>
        <v>0</v>
      </c>
      <c r="BL374" s="17" t="s">
        <v>134</v>
      </c>
      <c r="BM374" s="189" t="s">
        <v>554</v>
      </c>
    </row>
    <row r="375" spans="1:65" s="14" customFormat="1" ht="11.25">
      <c r="B375" s="215"/>
      <c r="C375" s="216"/>
      <c r="D375" s="206" t="s">
        <v>181</v>
      </c>
      <c r="E375" s="217" t="s">
        <v>1</v>
      </c>
      <c r="F375" s="218" t="s">
        <v>528</v>
      </c>
      <c r="G375" s="216"/>
      <c r="H375" s="219">
        <v>51.25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181</v>
      </c>
      <c r="AU375" s="225" t="s">
        <v>88</v>
      </c>
      <c r="AV375" s="14" t="s">
        <v>88</v>
      </c>
      <c r="AW375" s="14" t="s">
        <v>34</v>
      </c>
      <c r="AX375" s="14" t="s">
        <v>86</v>
      </c>
      <c r="AY375" s="225" t="s">
        <v>120</v>
      </c>
    </row>
    <row r="376" spans="1:65" s="2" customFormat="1" ht="16.5" customHeight="1">
      <c r="A376" s="34"/>
      <c r="B376" s="35"/>
      <c r="C376" s="178" t="s">
        <v>555</v>
      </c>
      <c r="D376" s="178" t="s">
        <v>121</v>
      </c>
      <c r="E376" s="179" t="s">
        <v>556</v>
      </c>
      <c r="F376" s="180" t="s">
        <v>557</v>
      </c>
      <c r="G376" s="181" t="s">
        <v>179</v>
      </c>
      <c r="H376" s="182">
        <v>18.600000000000001</v>
      </c>
      <c r="I376" s="183"/>
      <c r="J376" s="184">
        <f>ROUND(I376*H376,2)</f>
        <v>0</v>
      </c>
      <c r="K376" s="180" t="s">
        <v>186</v>
      </c>
      <c r="L376" s="39"/>
      <c r="M376" s="185" t="s">
        <v>1</v>
      </c>
      <c r="N376" s="186" t="s">
        <v>43</v>
      </c>
      <c r="O376" s="71"/>
      <c r="P376" s="187">
        <f>O376*H376</f>
        <v>0</v>
      </c>
      <c r="Q376" s="187">
        <v>1.0000000000000001E-5</v>
      </c>
      <c r="R376" s="187">
        <f>Q376*H376</f>
        <v>1.8600000000000002E-4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134</v>
      </c>
      <c r="AT376" s="189" t="s">
        <v>121</v>
      </c>
      <c r="AU376" s="189" t="s">
        <v>88</v>
      </c>
      <c r="AY376" s="17" t="s">
        <v>120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7" t="s">
        <v>86</v>
      </c>
      <c r="BK376" s="190">
        <f>ROUND(I376*H376,2)</f>
        <v>0</v>
      </c>
      <c r="BL376" s="17" t="s">
        <v>134</v>
      </c>
      <c r="BM376" s="189" t="s">
        <v>558</v>
      </c>
    </row>
    <row r="377" spans="1:65" s="14" customFormat="1" ht="11.25">
      <c r="B377" s="215"/>
      <c r="C377" s="216"/>
      <c r="D377" s="206" t="s">
        <v>181</v>
      </c>
      <c r="E377" s="217" t="s">
        <v>1</v>
      </c>
      <c r="F377" s="218" t="s">
        <v>538</v>
      </c>
      <c r="G377" s="216"/>
      <c r="H377" s="219">
        <v>9.6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181</v>
      </c>
      <c r="AU377" s="225" t="s">
        <v>88</v>
      </c>
      <c r="AV377" s="14" t="s">
        <v>88</v>
      </c>
      <c r="AW377" s="14" t="s">
        <v>34</v>
      </c>
      <c r="AX377" s="14" t="s">
        <v>78</v>
      </c>
      <c r="AY377" s="225" t="s">
        <v>120</v>
      </c>
    </row>
    <row r="378" spans="1:65" s="14" customFormat="1" ht="11.25">
      <c r="B378" s="215"/>
      <c r="C378" s="216"/>
      <c r="D378" s="206" t="s">
        <v>181</v>
      </c>
      <c r="E378" s="217" t="s">
        <v>1</v>
      </c>
      <c r="F378" s="218" t="s">
        <v>533</v>
      </c>
      <c r="G378" s="216"/>
      <c r="H378" s="219">
        <v>9</v>
      </c>
      <c r="I378" s="220"/>
      <c r="J378" s="216"/>
      <c r="K378" s="216"/>
      <c r="L378" s="221"/>
      <c r="M378" s="222"/>
      <c r="N378" s="223"/>
      <c r="O378" s="223"/>
      <c r="P378" s="223"/>
      <c r="Q378" s="223"/>
      <c r="R378" s="223"/>
      <c r="S378" s="223"/>
      <c r="T378" s="224"/>
      <c r="AT378" s="225" t="s">
        <v>181</v>
      </c>
      <c r="AU378" s="225" t="s">
        <v>88</v>
      </c>
      <c r="AV378" s="14" t="s">
        <v>88</v>
      </c>
      <c r="AW378" s="14" t="s">
        <v>34</v>
      </c>
      <c r="AX378" s="14" t="s">
        <v>78</v>
      </c>
      <c r="AY378" s="225" t="s">
        <v>120</v>
      </c>
    </row>
    <row r="379" spans="1:65" s="15" customFormat="1" ht="11.25">
      <c r="B379" s="226"/>
      <c r="C379" s="227"/>
      <c r="D379" s="206" t="s">
        <v>181</v>
      </c>
      <c r="E379" s="228" t="s">
        <v>1</v>
      </c>
      <c r="F379" s="229" t="s">
        <v>210</v>
      </c>
      <c r="G379" s="227"/>
      <c r="H379" s="230">
        <v>18.600000000000001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181</v>
      </c>
      <c r="AU379" s="236" t="s">
        <v>88</v>
      </c>
      <c r="AV379" s="15" t="s">
        <v>134</v>
      </c>
      <c r="AW379" s="15" t="s">
        <v>34</v>
      </c>
      <c r="AX379" s="15" t="s">
        <v>86</v>
      </c>
      <c r="AY379" s="236" t="s">
        <v>120</v>
      </c>
    </row>
    <row r="380" spans="1:65" s="2" customFormat="1" ht="33" customHeight="1">
      <c r="A380" s="34"/>
      <c r="B380" s="35"/>
      <c r="C380" s="178" t="s">
        <v>559</v>
      </c>
      <c r="D380" s="178" t="s">
        <v>121</v>
      </c>
      <c r="E380" s="179" t="s">
        <v>560</v>
      </c>
      <c r="F380" s="180" t="s">
        <v>561</v>
      </c>
      <c r="G380" s="181" t="s">
        <v>228</v>
      </c>
      <c r="H380" s="182">
        <v>97.2</v>
      </c>
      <c r="I380" s="183"/>
      <c r="J380" s="184">
        <f>ROUND(I380*H380,2)</f>
        <v>0</v>
      </c>
      <c r="K380" s="180" t="s">
        <v>186</v>
      </c>
      <c r="L380" s="39"/>
      <c r="M380" s="185" t="s">
        <v>1</v>
      </c>
      <c r="N380" s="186" t="s">
        <v>43</v>
      </c>
      <c r="O380" s="71"/>
      <c r="P380" s="187">
        <f>O380*H380</f>
        <v>0</v>
      </c>
      <c r="Q380" s="187">
        <v>0.15540000000000001</v>
      </c>
      <c r="R380" s="187">
        <f>Q380*H380</f>
        <v>15.104880000000001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134</v>
      </c>
      <c r="AT380" s="189" t="s">
        <v>121</v>
      </c>
      <c r="AU380" s="189" t="s">
        <v>88</v>
      </c>
      <c r="AY380" s="17" t="s">
        <v>120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7" t="s">
        <v>86</v>
      </c>
      <c r="BK380" s="190">
        <f>ROUND(I380*H380,2)</f>
        <v>0</v>
      </c>
      <c r="BL380" s="17" t="s">
        <v>134</v>
      </c>
      <c r="BM380" s="189" t="s">
        <v>562</v>
      </c>
    </row>
    <row r="381" spans="1:65" s="14" customFormat="1" ht="11.25">
      <c r="B381" s="215"/>
      <c r="C381" s="216"/>
      <c r="D381" s="206" t="s">
        <v>181</v>
      </c>
      <c r="E381" s="217" t="s">
        <v>1</v>
      </c>
      <c r="F381" s="218" t="s">
        <v>563</v>
      </c>
      <c r="G381" s="216"/>
      <c r="H381" s="219">
        <v>82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181</v>
      </c>
      <c r="AU381" s="225" t="s">
        <v>88</v>
      </c>
      <c r="AV381" s="14" t="s">
        <v>88</v>
      </c>
      <c r="AW381" s="14" t="s">
        <v>34</v>
      </c>
      <c r="AX381" s="14" t="s">
        <v>78</v>
      </c>
      <c r="AY381" s="225" t="s">
        <v>120</v>
      </c>
    </row>
    <row r="382" spans="1:65" s="14" customFormat="1" ht="22.5">
      <c r="B382" s="215"/>
      <c r="C382" s="216"/>
      <c r="D382" s="206" t="s">
        <v>181</v>
      </c>
      <c r="E382" s="217" t="s">
        <v>1</v>
      </c>
      <c r="F382" s="218" t="s">
        <v>564</v>
      </c>
      <c r="G382" s="216"/>
      <c r="H382" s="219">
        <v>3.2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181</v>
      </c>
      <c r="AU382" s="225" t="s">
        <v>88</v>
      </c>
      <c r="AV382" s="14" t="s">
        <v>88</v>
      </c>
      <c r="AW382" s="14" t="s">
        <v>34</v>
      </c>
      <c r="AX382" s="14" t="s">
        <v>78</v>
      </c>
      <c r="AY382" s="225" t="s">
        <v>120</v>
      </c>
    </row>
    <row r="383" spans="1:65" s="14" customFormat="1" ht="11.25">
      <c r="B383" s="215"/>
      <c r="C383" s="216"/>
      <c r="D383" s="206" t="s">
        <v>181</v>
      </c>
      <c r="E383" s="217" t="s">
        <v>1</v>
      </c>
      <c r="F383" s="218" t="s">
        <v>565</v>
      </c>
      <c r="G383" s="216"/>
      <c r="H383" s="219">
        <v>3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181</v>
      </c>
      <c r="AU383" s="225" t="s">
        <v>88</v>
      </c>
      <c r="AV383" s="14" t="s">
        <v>88</v>
      </c>
      <c r="AW383" s="14" t="s">
        <v>34</v>
      </c>
      <c r="AX383" s="14" t="s">
        <v>78</v>
      </c>
      <c r="AY383" s="225" t="s">
        <v>120</v>
      </c>
    </row>
    <row r="384" spans="1:65" s="14" customFormat="1" ht="11.25">
      <c r="B384" s="215"/>
      <c r="C384" s="216"/>
      <c r="D384" s="206" t="s">
        <v>181</v>
      </c>
      <c r="E384" s="217" t="s">
        <v>1</v>
      </c>
      <c r="F384" s="218" t="s">
        <v>566</v>
      </c>
      <c r="G384" s="216"/>
      <c r="H384" s="219">
        <v>9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181</v>
      </c>
      <c r="AU384" s="225" t="s">
        <v>88</v>
      </c>
      <c r="AV384" s="14" t="s">
        <v>88</v>
      </c>
      <c r="AW384" s="14" t="s">
        <v>34</v>
      </c>
      <c r="AX384" s="14" t="s">
        <v>78</v>
      </c>
      <c r="AY384" s="225" t="s">
        <v>120</v>
      </c>
    </row>
    <row r="385" spans="1:65" s="15" customFormat="1" ht="11.25">
      <c r="B385" s="226"/>
      <c r="C385" s="227"/>
      <c r="D385" s="206" t="s">
        <v>181</v>
      </c>
      <c r="E385" s="228" t="s">
        <v>1</v>
      </c>
      <c r="F385" s="229" t="s">
        <v>210</v>
      </c>
      <c r="G385" s="227"/>
      <c r="H385" s="230">
        <v>97.2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181</v>
      </c>
      <c r="AU385" s="236" t="s">
        <v>88</v>
      </c>
      <c r="AV385" s="15" t="s">
        <v>134</v>
      </c>
      <c r="AW385" s="15" t="s">
        <v>34</v>
      </c>
      <c r="AX385" s="15" t="s">
        <v>86</v>
      </c>
      <c r="AY385" s="236" t="s">
        <v>120</v>
      </c>
    </row>
    <row r="386" spans="1:65" s="2" customFormat="1" ht="16.5" customHeight="1">
      <c r="A386" s="34"/>
      <c r="B386" s="35"/>
      <c r="C386" s="237" t="s">
        <v>567</v>
      </c>
      <c r="D386" s="237" t="s">
        <v>297</v>
      </c>
      <c r="E386" s="238" t="s">
        <v>568</v>
      </c>
      <c r="F386" s="239" t="s">
        <v>569</v>
      </c>
      <c r="G386" s="240" t="s">
        <v>228</v>
      </c>
      <c r="H386" s="241">
        <v>82</v>
      </c>
      <c r="I386" s="242"/>
      <c r="J386" s="243">
        <f>ROUND(I386*H386,2)</f>
        <v>0</v>
      </c>
      <c r="K386" s="239" t="s">
        <v>186</v>
      </c>
      <c r="L386" s="244"/>
      <c r="M386" s="245" t="s">
        <v>1</v>
      </c>
      <c r="N386" s="246" t="s">
        <v>43</v>
      </c>
      <c r="O386" s="71"/>
      <c r="P386" s="187">
        <f>O386*H386</f>
        <v>0</v>
      </c>
      <c r="Q386" s="187">
        <v>0.08</v>
      </c>
      <c r="R386" s="187">
        <f>Q386*H386</f>
        <v>6.5600000000000005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149</v>
      </c>
      <c r="AT386" s="189" t="s">
        <v>297</v>
      </c>
      <c r="AU386" s="189" t="s">
        <v>88</v>
      </c>
      <c r="AY386" s="17" t="s">
        <v>120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7" t="s">
        <v>86</v>
      </c>
      <c r="BK386" s="190">
        <f>ROUND(I386*H386,2)</f>
        <v>0</v>
      </c>
      <c r="BL386" s="17" t="s">
        <v>134</v>
      </c>
      <c r="BM386" s="189" t="s">
        <v>570</v>
      </c>
    </row>
    <row r="387" spans="1:65" s="14" customFormat="1" ht="11.25">
      <c r="B387" s="215"/>
      <c r="C387" s="216"/>
      <c r="D387" s="206" t="s">
        <v>181</v>
      </c>
      <c r="E387" s="217" t="s">
        <v>1</v>
      </c>
      <c r="F387" s="218" t="s">
        <v>563</v>
      </c>
      <c r="G387" s="216"/>
      <c r="H387" s="219">
        <v>82</v>
      </c>
      <c r="I387" s="220"/>
      <c r="J387" s="216"/>
      <c r="K387" s="216"/>
      <c r="L387" s="221"/>
      <c r="M387" s="222"/>
      <c r="N387" s="223"/>
      <c r="O387" s="223"/>
      <c r="P387" s="223"/>
      <c r="Q387" s="223"/>
      <c r="R387" s="223"/>
      <c r="S387" s="223"/>
      <c r="T387" s="224"/>
      <c r="AT387" s="225" t="s">
        <v>181</v>
      </c>
      <c r="AU387" s="225" t="s">
        <v>88</v>
      </c>
      <c r="AV387" s="14" t="s">
        <v>88</v>
      </c>
      <c r="AW387" s="14" t="s">
        <v>34</v>
      </c>
      <c r="AX387" s="14" t="s">
        <v>86</v>
      </c>
      <c r="AY387" s="225" t="s">
        <v>120</v>
      </c>
    </row>
    <row r="388" spans="1:65" s="2" customFormat="1" ht="24.2" customHeight="1">
      <c r="A388" s="34"/>
      <c r="B388" s="35"/>
      <c r="C388" s="237" t="s">
        <v>571</v>
      </c>
      <c r="D388" s="237" t="s">
        <v>297</v>
      </c>
      <c r="E388" s="238" t="s">
        <v>572</v>
      </c>
      <c r="F388" s="239" t="s">
        <v>573</v>
      </c>
      <c r="G388" s="240" t="s">
        <v>228</v>
      </c>
      <c r="H388" s="241">
        <v>9</v>
      </c>
      <c r="I388" s="242"/>
      <c r="J388" s="243">
        <f>ROUND(I388*H388,2)</f>
        <v>0</v>
      </c>
      <c r="K388" s="239" t="s">
        <v>186</v>
      </c>
      <c r="L388" s="244"/>
      <c r="M388" s="245" t="s">
        <v>1</v>
      </c>
      <c r="N388" s="246" t="s">
        <v>43</v>
      </c>
      <c r="O388" s="71"/>
      <c r="P388" s="187">
        <f>O388*H388</f>
        <v>0</v>
      </c>
      <c r="Q388" s="187">
        <v>4.8300000000000003E-2</v>
      </c>
      <c r="R388" s="187">
        <f>Q388*H388</f>
        <v>0.43470000000000003</v>
      </c>
      <c r="S388" s="187">
        <v>0</v>
      </c>
      <c r="T388" s="18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9" t="s">
        <v>149</v>
      </c>
      <c r="AT388" s="189" t="s">
        <v>297</v>
      </c>
      <c r="AU388" s="189" t="s">
        <v>88</v>
      </c>
      <c r="AY388" s="17" t="s">
        <v>120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7" t="s">
        <v>86</v>
      </c>
      <c r="BK388" s="190">
        <f>ROUND(I388*H388,2)</f>
        <v>0</v>
      </c>
      <c r="BL388" s="17" t="s">
        <v>134</v>
      </c>
      <c r="BM388" s="189" t="s">
        <v>574</v>
      </c>
    </row>
    <row r="389" spans="1:65" s="14" customFormat="1" ht="11.25">
      <c r="B389" s="215"/>
      <c r="C389" s="216"/>
      <c r="D389" s="206" t="s">
        <v>181</v>
      </c>
      <c r="E389" s="217" t="s">
        <v>1</v>
      </c>
      <c r="F389" s="218" t="s">
        <v>566</v>
      </c>
      <c r="G389" s="216"/>
      <c r="H389" s="219">
        <v>9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181</v>
      </c>
      <c r="AU389" s="225" t="s">
        <v>88</v>
      </c>
      <c r="AV389" s="14" t="s">
        <v>88</v>
      </c>
      <c r="AW389" s="14" t="s">
        <v>34</v>
      </c>
      <c r="AX389" s="14" t="s">
        <v>86</v>
      </c>
      <c r="AY389" s="225" t="s">
        <v>120</v>
      </c>
    </row>
    <row r="390" spans="1:65" s="2" customFormat="1" ht="24.2" customHeight="1">
      <c r="A390" s="34"/>
      <c r="B390" s="35"/>
      <c r="C390" s="237" t="s">
        <v>575</v>
      </c>
      <c r="D390" s="237" t="s">
        <v>297</v>
      </c>
      <c r="E390" s="238" t="s">
        <v>576</v>
      </c>
      <c r="F390" s="239" t="s">
        <v>577</v>
      </c>
      <c r="G390" s="240" t="s">
        <v>228</v>
      </c>
      <c r="H390" s="241">
        <v>3.2</v>
      </c>
      <c r="I390" s="242"/>
      <c r="J390" s="243">
        <f>ROUND(I390*H390,2)</f>
        <v>0</v>
      </c>
      <c r="K390" s="239" t="s">
        <v>1</v>
      </c>
      <c r="L390" s="244"/>
      <c r="M390" s="245" t="s">
        <v>1</v>
      </c>
      <c r="N390" s="246" t="s">
        <v>43</v>
      </c>
      <c r="O390" s="71"/>
      <c r="P390" s="187">
        <f>O390*H390</f>
        <v>0</v>
      </c>
      <c r="Q390" s="187">
        <v>9.3509999999999996E-2</v>
      </c>
      <c r="R390" s="187">
        <f>Q390*H390</f>
        <v>0.299232</v>
      </c>
      <c r="S390" s="187">
        <v>0</v>
      </c>
      <c r="T390" s="18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9" t="s">
        <v>149</v>
      </c>
      <c r="AT390" s="189" t="s">
        <v>297</v>
      </c>
      <c r="AU390" s="189" t="s">
        <v>88</v>
      </c>
      <c r="AY390" s="17" t="s">
        <v>120</v>
      </c>
      <c r="BE390" s="190">
        <f>IF(N390="základní",J390,0)</f>
        <v>0</v>
      </c>
      <c r="BF390" s="190">
        <f>IF(N390="snížená",J390,0)</f>
        <v>0</v>
      </c>
      <c r="BG390" s="190">
        <f>IF(N390="zákl. přenesená",J390,0)</f>
        <v>0</v>
      </c>
      <c r="BH390" s="190">
        <f>IF(N390="sníž. přenesená",J390,0)</f>
        <v>0</v>
      </c>
      <c r="BI390" s="190">
        <f>IF(N390="nulová",J390,0)</f>
        <v>0</v>
      </c>
      <c r="BJ390" s="17" t="s">
        <v>86</v>
      </c>
      <c r="BK390" s="190">
        <f>ROUND(I390*H390,2)</f>
        <v>0</v>
      </c>
      <c r="BL390" s="17" t="s">
        <v>134</v>
      </c>
      <c r="BM390" s="189" t="s">
        <v>578</v>
      </c>
    </row>
    <row r="391" spans="1:65" s="14" customFormat="1" ht="22.5">
      <c r="B391" s="215"/>
      <c r="C391" s="216"/>
      <c r="D391" s="206" t="s">
        <v>181</v>
      </c>
      <c r="E391" s="217" t="s">
        <v>1</v>
      </c>
      <c r="F391" s="218" t="s">
        <v>564</v>
      </c>
      <c r="G391" s="216"/>
      <c r="H391" s="219">
        <v>3.2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181</v>
      </c>
      <c r="AU391" s="225" t="s">
        <v>88</v>
      </c>
      <c r="AV391" s="14" t="s">
        <v>88</v>
      </c>
      <c r="AW391" s="14" t="s">
        <v>34</v>
      </c>
      <c r="AX391" s="14" t="s">
        <v>86</v>
      </c>
      <c r="AY391" s="225" t="s">
        <v>120</v>
      </c>
    </row>
    <row r="392" spans="1:65" s="2" customFormat="1" ht="16.5" customHeight="1">
      <c r="A392" s="34"/>
      <c r="B392" s="35"/>
      <c r="C392" s="237" t="s">
        <v>579</v>
      </c>
      <c r="D392" s="237" t="s">
        <v>297</v>
      </c>
      <c r="E392" s="238" t="s">
        <v>580</v>
      </c>
      <c r="F392" s="239" t="s">
        <v>581</v>
      </c>
      <c r="G392" s="240" t="s">
        <v>228</v>
      </c>
      <c r="H392" s="241">
        <v>3</v>
      </c>
      <c r="I392" s="242"/>
      <c r="J392" s="243">
        <f>ROUND(I392*H392,2)</f>
        <v>0</v>
      </c>
      <c r="K392" s="239" t="s">
        <v>1</v>
      </c>
      <c r="L392" s="244"/>
      <c r="M392" s="245" t="s">
        <v>1</v>
      </c>
      <c r="N392" s="246" t="s">
        <v>43</v>
      </c>
      <c r="O392" s="71"/>
      <c r="P392" s="187">
        <f>O392*H392</f>
        <v>0</v>
      </c>
      <c r="Q392" s="187">
        <v>9.3509999999999996E-2</v>
      </c>
      <c r="R392" s="187">
        <f>Q392*H392</f>
        <v>0.28053</v>
      </c>
      <c r="S392" s="187">
        <v>0</v>
      </c>
      <c r="T392" s="18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89" t="s">
        <v>149</v>
      </c>
      <c r="AT392" s="189" t="s">
        <v>297</v>
      </c>
      <c r="AU392" s="189" t="s">
        <v>88</v>
      </c>
      <c r="AY392" s="17" t="s">
        <v>120</v>
      </c>
      <c r="BE392" s="190">
        <f>IF(N392="základní",J392,0)</f>
        <v>0</v>
      </c>
      <c r="BF392" s="190">
        <f>IF(N392="snížená",J392,0)</f>
        <v>0</v>
      </c>
      <c r="BG392" s="190">
        <f>IF(N392="zákl. přenesená",J392,0)</f>
        <v>0</v>
      </c>
      <c r="BH392" s="190">
        <f>IF(N392="sníž. přenesená",J392,0)</f>
        <v>0</v>
      </c>
      <c r="BI392" s="190">
        <f>IF(N392="nulová",J392,0)</f>
        <v>0</v>
      </c>
      <c r="BJ392" s="17" t="s">
        <v>86</v>
      </c>
      <c r="BK392" s="190">
        <f>ROUND(I392*H392,2)</f>
        <v>0</v>
      </c>
      <c r="BL392" s="17" t="s">
        <v>134</v>
      </c>
      <c r="BM392" s="189" t="s">
        <v>582</v>
      </c>
    </row>
    <row r="393" spans="1:65" s="2" customFormat="1" ht="33" customHeight="1">
      <c r="A393" s="34"/>
      <c r="B393" s="35"/>
      <c r="C393" s="178" t="s">
        <v>583</v>
      </c>
      <c r="D393" s="178" t="s">
        <v>121</v>
      </c>
      <c r="E393" s="179" t="s">
        <v>584</v>
      </c>
      <c r="F393" s="180" t="s">
        <v>585</v>
      </c>
      <c r="G393" s="181" t="s">
        <v>228</v>
      </c>
      <c r="H393" s="182">
        <v>202.5</v>
      </c>
      <c r="I393" s="183"/>
      <c r="J393" s="184">
        <f>ROUND(I393*H393,2)</f>
        <v>0</v>
      </c>
      <c r="K393" s="180" t="s">
        <v>186</v>
      </c>
      <c r="L393" s="39"/>
      <c r="M393" s="185" t="s">
        <v>1</v>
      </c>
      <c r="N393" s="186" t="s">
        <v>43</v>
      </c>
      <c r="O393" s="71"/>
      <c r="P393" s="187">
        <f>O393*H393</f>
        <v>0</v>
      </c>
      <c r="Q393" s="187">
        <v>0.1295</v>
      </c>
      <c r="R393" s="187">
        <f>Q393*H393</f>
        <v>26.223750000000003</v>
      </c>
      <c r="S393" s="187">
        <v>0</v>
      </c>
      <c r="T393" s="18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9" t="s">
        <v>134</v>
      </c>
      <c r="AT393" s="189" t="s">
        <v>121</v>
      </c>
      <c r="AU393" s="189" t="s">
        <v>88</v>
      </c>
      <c r="AY393" s="17" t="s">
        <v>120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7" t="s">
        <v>86</v>
      </c>
      <c r="BK393" s="190">
        <f>ROUND(I393*H393,2)</f>
        <v>0</v>
      </c>
      <c r="BL393" s="17" t="s">
        <v>134</v>
      </c>
      <c r="BM393" s="189" t="s">
        <v>586</v>
      </c>
    </row>
    <row r="394" spans="1:65" s="14" customFormat="1" ht="11.25">
      <c r="B394" s="215"/>
      <c r="C394" s="216"/>
      <c r="D394" s="206" t="s">
        <v>181</v>
      </c>
      <c r="E394" s="217" t="s">
        <v>1</v>
      </c>
      <c r="F394" s="218" t="s">
        <v>587</v>
      </c>
      <c r="G394" s="216"/>
      <c r="H394" s="219">
        <v>202.5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181</v>
      </c>
      <c r="AU394" s="225" t="s">
        <v>88</v>
      </c>
      <c r="AV394" s="14" t="s">
        <v>88</v>
      </c>
      <c r="AW394" s="14" t="s">
        <v>34</v>
      </c>
      <c r="AX394" s="14" t="s">
        <v>86</v>
      </c>
      <c r="AY394" s="225" t="s">
        <v>120</v>
      </c>
    </row>
    <row r="395" spans="1:65" s="2" customFormat="1" ht="16.5" customHeight="1">
      <c r="A395" s="34"/>
      <c r="B395" s="35"/>
      <c r="C395" s="237" t="s">
        <v>588</v>
      </c>
      <c r="D395" s="237" t="s">
        <v>297</v>
      </c>
      <c r="E395" s="238" t="s">
        <v>589</v>
      </c>
      <c r="F395" s="239" t="s">
        <v>590</v>
      </c>
      <c r="G395" s="240" t="s">
        <v>228</v>
      </c>
      <c r="H395" s="241">
        <v>202.5</v>
      </c>
      <c r="I395" s="242"/>
      <c r="J395" s="243">
        <f>ROUND(I395*H395,2)</f>
        <v>0</v>
      </c>
      <c r="K395" s="239" t="s">
        <v>186</v>
      </c>
      <c r="L395" s="244"/>
      <c r="M395" s="245" t="s">
        <v>1</v>
      </c>
      <c r="N395" s="246" t="s">
        <v>43</v>
      </c>
      <c r="O395" s="71"/>
      <c r="P395" s="187">
        <f>O395*H395</f>
        <v>0</v>
      </c>
      <c r="Q395" s="187">
        <v>4.4999999999999998E-2</v>
      </c>
      <c r="R395" s="187">
        <f>Q395*H395</f>
        <v>9.1124999999999989</v>
      </c>
      <c r="S395" s="187">
        <v>0</v>
      </c>
      <c r="T395" s="18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89" t="s">
        <v>149</v>
      </c>
      <c r="AT395" s="189" t="s">
        <v>297</v>
      </c>
      <c r="AU395" s="189" t="s">
        <v>88</v>
      </c>
      <c r="AY395" s="17" t="s">
        <v>120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86</v>
      </c>
      <c r="BK395" s="190">
        <f>ROUND(I395*H395,2)</f>
        <v>0</v>
      </c>
      <c r="BL395" s="17" t="s">
        <v>134</v>
      </c>
      <c r="BM395" s="189" t="s">
        <v>591</v>
      </c>
    </row>
    <row r="396" spans="1:65" s="2" customFormat="1" ht="24.2" customHeight="1">
      <c r="A396" s="34"/>
      <c r="B396" s="35"/>
      <c r="C396" s="178" t="s">
        <v>592</v>
      </c>
      <c r="D396" s="178" t="s">
        <v>121</v>
      </c>
      <c r="E396" s="179" t="s">
        <v>593</v>
      </c>
      <c r="F396" s="180" t="s">
        <v>594</v>
      </c>
      <c r="G396" s="181" t="s">
        <v>241</v>
      </c>
      <c r="H396" s="182">
        <v>2.4300000000000002</v>
      </c>
      <c r="I396" s="183"/>
      <c r="J396" s="184">
        <f>ROUND(I396*H396,2)</f>
        <v>0</v>
      </c>
      <c r="K396" s="180" t="s">
        <v>186</v>
      </c>
      <c r="L396" s="39"/>
      <c r="M396" s="185" t="s">
        <v>1</v>
      </c>
      <c r="N396" s="186" t="s">
        <v>43</v>
      </c>
      <c r="O396" s="71"/>
      <c r="P396" s="187">
        <f>O396*H396</f>
        <v>0</v>
      </c>
      <c r="Q396" s="187">
        <v>2.2563399999999998</v>
      </c>
      <c r="R396" s="187">
        <f>Q396*H396</f>
        <v>5.4829061999999995</v>
      </c>
      <c r="S396" s="187">
        <v>0</v>
      </c>
      <c r="T396" s="18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9" t="s">
        <v>134</v>
      </c>
      <c r="AT396" s="189" t="s">
        <v>121</v>
      </c>
      <c r="AU396" s="189" t="s">
        <v>88</v>
      </c>
      <c r="AY396" s="17" t="s">
        <v>120</v>
      </c>
      <c r="BE396" s="190">
        <f>IF(N396="základní",J396,0)</f>
        <v>0</v>
      </c>
      <c r="BF396" s="190">
        <f>IF(N396="snížená",J396,0)</f>
        <v>0</v>
      </c>
      <c r="BG396" s="190">
        <f>IF(N396="zákl. přenesená",J396,0)</f>
        <v>0</v>
      </c>
      <c r="BH396" s="190">
        <f>IF(N396="sníž. přenesená",J396,0)</f>
        <v>0</v>
      </c>
      <c r="BI396" s="190">
        <f>IF(N396="nulová",J396,0)</f>
        <v>0</v>
      </c>
      <c r="BJ396" s="17" t="s">
        <v>86</v>
      </c>
      <c r="BK396" s="190">
        <f>ROUND(I396*H396,2)</f>
        <v>0</v>
      </c>
      <c r="BL396" s="17" t="s">
        <v>134</v>
      </c>
      <c r="BM396" s="189" t="s">
        <v>595</v>
      </c>
    </row>
    <row r="397" spans="1:65" s="14" customFormat="1" ht="11.25">
      <c r="B397" s="215"/>
      <c r="C397" s="216"/>
      <c r="D397" s="206" t="s">
        <v>181</v>
      </c>
      <c r="E397" s="217" t="s">
        <v>1</v>
      </c>
      <c r="F397" s="218" t="s">
        <v>398</v>
      </c>
      <c r="G397" s="216"/>
      <c r="H397" s="219">
        <v>2.4300000000000002</v>
      </c>
      <c r="I397" s="220"/>
      <c r="J397" s="216"/>
      <c r="K397" s="216"/>
      <c r="L397" s="221"/>
      <c r="M397" s="222"/>
      <c r="N397" s="223"/>
      <c r="O397" s="223"/>
      <c r="P397" s="223"/>
      <c r="Q397" s="223"/>
      <c r="R397" s="223"/>
      <c r="S397" s="223"/>
      <c r="T397" s="224"/>
      <c r="AT397" s="225" t="s">
        <v>181</v>
      </c>
      <c r="AU397" s="225" t="s">
        <v>88</v>
      </c>
      <c r="AV397" s="14" t="s">
        <v>88</v>
      </c>
      <c r="AW397" s="14" t="s">
        <v>34</v>
      </c>
      <c r="AX397" s="14" t="s">
        <v>86</v>
      </c>
      <c r="AY397" s="225" t="s">
        <v>120</v>
      </c>
    </row>
    <row r="398" spans="1:65" s="2" customFormat="1" ht="33" customHeight="1">
      <c r="A398" s="34"/>
      <c r="B398" s="35"/>
      <c r="C398" s="178" t="s">
        <v>596</v>
      </c>
      <c r="D398" s="178" t="s">
        <v>121</v>
      </c>
      <c r="E398" s="179" t="s">
        <v>597</v>
      </c>
      <c r="F398" s="180" t="s">
        <v>598</v>
      </c>
      <c r="G398" s="181" t="s">
        <v>228</v>
      </c>
      <c r="H398" s="182">
        <v>3.6</v>
      </c>
      <c r="I398" s="183"/>
      <c r="J398" s="184">
        <f>ROUND(I398*H398,2)</f>
        <v>0</v>
      </c>
      <c r="K398" s="180" t="s">
        <v>1</v>
      </c>
      <c r="L398" s="39"/>
      <c r="M398" s="185" t="s">
        <v>1</v>
      </c>
      <c r="N398" s="186" t="s">
        <v>43</v>
      </c>
      <c r="O398" s="71"/>
      <c r="P398" s="187">
        <f>O398*H398</f>
        <v>0</v>
      </c>
      <c r="Q398" s="187">
        <v>0.29221000000000003</v>
      </c>
      <c r="R398" s="187">
        <f>Q398*H398</f>
        <v>1.0519560000000001</v>
      </c>
      <c r="S398" s="187">
        <v>0</v>
      </c>
      <c r="T398" s="18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9" t="s">
        <v>134</v>
      </c>
      <c r="AT398" s="189" t="s">
        <v>121</v>
      </c>
      <c r="AU398" s="189" t="s">
        <v>88</v>
      </c>
      <c r="AY398" s="17" t="s">
        <v>120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17" t="s">
        <v>86</v>
      </c>
      <c r="BK398" s="190">
        <f>ROUND(I398*H398,2)</f>
        <v>0</v>
      </c>
      <c r="BL398" s="17" t="s">
        <v>134</v>
      </c>
      <c r="BM398" s="189" t="s">
        <v>599</v>
      </c>
    </row>
    <row r="399" spans="1:65" s="14" customFormat="1" ht="22.5">
      <c r="B399" s="215"/>
      <c r="C399" s="216"/>
      <c r="D399" s="206" t="s">
        <v>181</v>
      </c>
      <c r="E399" s="217" t="s">
        <v>1</v>
      </c>
      <c r="F399" s="218" t="s">
        <v>600</v>
      </c>
      <c r="G399" s="216"/>
      <c r="H399" s="219">
        <v>3.6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181</v>
      </c>
      <c r="AU399" s="225" t="s">
        <v>88</v>
      </c>
      <c r="AV399" s="14" t="s">
        <v>88</v>
      </c>
      <c r="AW399" s="14" t="s">
        <v>34</v>
      </c>
      <c r="AX399" s="14" t="s">
        <v>86</v>
      </c>
      <c r="AY399" s="225" t="s">
        <v>120</v>
      </c>
    </row>
    <row r="400" spans="1:65" s="2" customFormat="1" ht="24.2" customHeight="1">
      <c r="A400" s="34"/>
      <c r="B400" s="35"/>
      <c r="C400" s="178" t="s">
        <v>601</v>
      </c>
      <c r="D400" s="178" t="s">
        <v>121</v>
      </c>
      <c r="E400" s="179" t="s">
        <v>602</v>
      </c>
      <c r="F400" s="180" t="s">
        <v>603</v>
      </c>
      <c r="G400" s="181" t="s">
        <v>152</v>
      </c>
      <c r="H400" s="182">
        <v>1</v>
      </c>
      <c r="I400" s="183"/>
      <c r="J400" s="184">
        <f>ROUND(I400*H400,2)</f>
        <v>0</v>
      </c>
      <c r="K400" s="180" t="s">
        <v>1</v>
      </c>
      <c r="L400" s="39"/>
      <c r="M400" s="185" t="s">
        <v>1</v>
      </c>
      <c r="N400" s="186" t="s">
        <v>43</v>
      </c>
      <c r="O400" s="71"/>
      <c r="P400" s="187">
        <f>O400*H400</f>
        <v>0</v>
      </c>
      <c r="Q400" s="187">
        <v>1.1199999999999999E-3</v>
      </c>
      <c r="R400" s="187">
        <f>Q400*H400</f>
        <v>1.1199999999999999E-3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134</v>
      </c>
      <c r="AT400" s="189" t="s">
        <v>121</v>
      </c>
      <c r="AU400" s="189" t="s">
        <v>88</v>
      </c>
      <c r="AY400" s="17" t="s">
        <v>120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7" t="s">
        <v>86</v>
      </c>
      <c r="BK400" s="190">
        <f>ROUND(I400*H400,2)</f>
        <v>0</v>
      </c>
      <c r="BL400" s="17" t="s">
        <v>134</v>
      </c>
      <c r="BM400" s="189" t="s">
        <v>604</v>
      </c>
    </row>
    <row r="401" spans="1:65" s="14" customFormat="1" ht="11.25">
      <c r="B401" s="215"/>
      <c r="C401" s="216"/>
      <c r="D401" s="206" t="s">
        <v>181</v>
      </c>
      <c r="E401" s="217" t="s">
        <v>1</v>
      </c>
      <c r="F401" s="218" t="s">
        <v>605</v>
      </c>
      <c r="G401" s="216"/>
      <c r="H401" s="219">
        <v>1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181</v>
      </c>
      <c r="AU401" s="225" t="s">
        <v>88</v>
      </c>
      <c r="AV401" s="14" t="s">
        <v>88</v>
      </c>
      <c r="AW401" s="14" t="s">
        <v>34</v>
      </c>
      <c r="AX401" s="14" t="s">
        <v>86</v>
      </c>
      <c r="AY401" s="225" t="s">
        <v>120</v>
      </c>
    </row>
    <row r="402" spans="1:65" s="2" customFormat="1" ht="16.5" customHeight="1">
      <c r="A402" s="34"/>
      <c r="B402" s="35"/>
      <c r="C402" s="178" t="s">
        <v>606</v>
      </c>
      <c r="D402" s="178" t="s">
        <v>121</v>
      </c>
      <c r="E402" s="179" t="s">
        <v>607</v>
      </c>
      <c r="F402" s="180" t="s">
        <v>608</v>
      </c>
      <c r="G402" s="181" t="s">
        <v>152</v>
      </c>
      <c r="H402" s="182">
        <v>1</v>
      </c>
      <c r="I402" s="183"/>
      <c r="J402" s="184">
        <f>ROUND(I402*H402,2)</f>
        <v>0</v>
      </c>
      <c r="K402" s="180" t="s">
        <v>1</v>
      </c>
      <c r="L402" s="39"/>
      <c r="M402" s="185" t="s">
        <v>1</v>
      </c>
      <c r="N402" s="186" t="s">
        <v>43</v>
      </c>
      <c r="O402" s="71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89" t="s">
        <v>134</v>
      </c>
      <c r="AT402" s="189" t="s">
        <v>121</v>
      </c>
      <c r="AU402" s="189" t="s">
        <v>88</v>
      </c>
      <c r="AY402" s="17" t="s">
        <v>120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17" t="s">
        <v>86</v>
      </c>
      <c r="BK402" s="190">
        <f>ROUND(I402*H402,2)</f>
        <v>0</v>
      </c>
      <c r="BL402" s="17" t="s">
        <v>134</v>
      </c>
      <c r="BM402" s="189" t="s">
        <v>609</v>
      </c>
    </row>
    <row r="403" spans="1:65" s="14" customFormat="1" ht="11.25">
      <c r="B403" s="215"/>
      <c r="C403" s="216"/>
      <c r="D403" s="206" t="s">
        <v>181</v>
      </c>
      <c r="E403" s="217" t="s">
        <v>1</v>
      </c>
      <c r="F403" s="218" t="s">
        <v>610</v>
      </c>
      <c r="G403" s="216"/>
      <c r="H403" s="219">
        <v>1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181</v>
      </c>
      <c r="AU403" s="225" t="s">
        <v>88</v>
      </c>
      <c r="AV403" s="14" t="s">
        <v>88</v>
      </c>
      <c r="AW403" s="14" t="s">
        <v>34</v>
      </c>
      <c r="AX403" s="14" t="s">
        <v>86</v>
      </c>
      <c r="AY403" s="225" t="s">
        <v>120</v>
      </c>
    </row>
    <row r="404" spans="1:65" s="2" customFormat="1" ht="16.5" customHeight="1">
      <c r="A404" s="34"/>
      <c r="B404" s="35"/>
      <c r="C404" s="178" t="s">
        <v>611</v>
      </c>
      <c r="D404" s="178" t="s">
        <v>121</v>
      </c>
      <c r="E404" s="179" t="s">
        <v>612</v>
      </c>
      <c r="F404" s="180" t="s">
        <v>613</v>
      </c>
      <c r="G404" s="181" t="s">
        <v>152</v>
      </c>
      <c r="H404" s="182">
        <v>2</v>
      </c>
      <c r="I404" s="183"/>
      <c r="J404" s="184">
        <f>ROUND(I404*H404,2)</f>
        <v>0</v>
      </c>
      <c r="K404" s="180" t="s">
        <v>1</v>
      </c>
      <c r="L404" s="39"/>
      <c r="M404" s="185" t="s">
        <v>1</v>
      </c>
      <c r="N404" s="186" t="s">
        <v>43</v>
      </c>
      <c r="O404" s="71"/>
      <c r="P404" s="187">
        <f>O404*H404</f>
        <v>0</v>
      </c>
      <c r="Q404" s="187">
        <v>0</v>
      </c>
      <c r="R404" s="187">
        <f>Q404*H404</f>
        <v>0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134</v>
      </c>
      <c r="AT404" s="189" t="s">
        <v>121</v>
      </c>
      <c r="AU404" s="189" t="s">
        <v>88</v>
      </c>
      <c r="AY404" s="17" t="s">
        <v>120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7" t="s">
        <v>86</v>
      </c>
      <c r="BK404" s="190">
        <f>ROUND(I404*H404,2)</f>
        <v>0</v>
      </c>
      <c r="BL404" s="17" t="s">
        <v>134</v>
      </c>
      <c r="BM404" s="189" t="s">
        <v>614</v>
      </c>
    </row>
    <row r="405" spans="1:65" s="14" customFormat="1" ht="11.25">
      <c r="B405" s="215"/>
      <c r="C405" s="216"/>
      <c r="D405" s="206" t="s">
        <v>181</v>
      </c>
      <c r="E405" s="217" t="s">
        <v>1</v>
      </c>
      <c r="F405" s="218" t="s">
        <v>615</v>
      </c>
      <c r="G405" s="216"/>
      <c r="H405" s="219">
        <v>2</v>
      </c>
      <c r="I405" s="220"/>
      <c r="J405" s="216"/>
      <c r="K405" s="216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181</v>
      </c>
      <c r="AU405" s="225" t="s">
        <v>88</v>
      </c>
      <c r="AV405" s="14" t="s">
        <v>88</v>
      </c>
      <c r="AW405" s="14" t="s">
        <v>34</v>
      </c>
      <c r="AX405" s="14" t="s">
        <v>86</v>
      </c>
      <c r="AY405" s="225" t="s">
        <v>120</v>
      </c>
    </row>
    <row r="406" spans="1:65" s="2" customFormat="1" ht="24.2" customHeight="1">
      <c r="A406" s="34"/>
      <c r="B406" s="35"/>
      <c r="C406" s="178" t="s">
        <v>616</v>
      </c>
      <c r="D406" s="178" t="s">
        <v>121</v>
      </c>
      <c r="E406" s="179" t="s">
        <v>617</v>
      </c>
      <c r="F406" s="180" t="s">
        <v>618</v>
      </c>
      <c r="G406" s="181" t="s">
        <v>179</v>
      </c>
      <c r="H406" s="182">
        <v>1</v>
      </c>
      <c r="I406" s="183"/>
      <c r="J406" s="184">
        <f>ROUND(I406*H406,2)</f>
        <v>0</v>
      </c>
      <c r="K406" s="180" t="s">
        <v>186</v>
      </c>
      <c r="L406" s="39"/>
      <c r="M406" s="185" t="s">
        <v>1</v>
      </c>
      <c r="N406" s="186" t="s">
        <v>43</v>
      </c>
      <c r="O406" s="71"/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134</v>
      </c>
      <c r="AT406" s="189" t="s">
        <v>121</v>
      </c>
      <c r="AU406" s="189" t="s">
        <v>88</v>
      </c>
      <c r="AY406" s="17" t="s">
        <v>120</v>
      </c>
      <c r="BE406" s="190">
        <f>IF(N406="základní",J406,0)</f>
        <v>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7" t="s">
        <v>86</v>
      </c>
      <c r="BK406" s="190">
        <f>ROUND(I406*H406,2)</f>
        <v>0</v>
      </c>
      <c r="BL406" s="17" t="s">
        <v>134</v>
      </c>
      <c r="BM406" s="189" t="s">
        <v>619</v>
      </c>
    </row>
    <row r="407" spans="1:65" s="13" customFormat="1" ht="11.25">
      <c r="B407" s="204"/>
      <c r="C407" s="205"/>
      <c r="D407" s="206" t="s">
        <v>181</v>
      </c>
      <c r="E407" s="207" t="s">
        <v>1</v>
      </c>
      <c r="F407" s="208" t="s">
        <v>188</v>
      </c>
      <c r="G407" s="205"/>
      <c r="H407" s="207" t="s">
        <v>1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181</v>
      </c>
      <c r="AU407" s="214" t="s">
        <v>88</v>
      </c>
      <c r="AV407" s="13" t="s">
        <v>86</v>
      </c>
      <c r="AW407" s="13" t="s">
        <v>34</v>
      </c>
      <c r="AX407" s="13" t="s">
        <v>78</v>
      </c>
      <c r="AY407" s="214" t="s">
        <v>120</v>
      </c>
    </row>
    <row r="408" spans="1:65" s="14" customFormat="1" ht="11.25">
      <c r="B408" s="215"/>
      <c r="C408" s="216"/>
      <c r="D408" s="206" t="s">
        <v>181</v>
      </c>
      <c r="E408" s="217" t="s">
        <v>1</v>
      </c>
      <c r="F408" s="218" t="s">
        <v>86</v>
      </c>
      <c r="G408" s="216"/>
      <c r="H408" s="219">
        <v>1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181</v>
      </c>
      <c r="AU408" s="225" t="s">
        <v>88</v>
      </c>
      <c r="AV408" s="14" t="s">
        <v>88</v>
      </c>
      <c r="AW408" s="14" t="s">
        <v>34</v>
      </c>
      <c r="AX408" s="14" t="s">
        <v>86</v>
      </c>
      <c r="AY408" s="225" t="s">
        <v>120</v>
      </c>
    </row>
    <row r="409" spans="1:65" s="11" customFormat="1" ht="22.9" customHeight="1">
      <c r="B409" s="164"/>
      <c r="C409" s="165"/>
      <c r="D409" s="166" t="s">
        <v>77</v>
      </c>
      <c r="E409" s="202" t="s">
        <v>620</v>
      </c>
      <c r="F409" s="202" t="s">
        <v>621</v>
      </c>
      <c r="G409" s="165"/>
      <c r="H409" s="165"/>
      <c r="I409" s="168"/>
      <c r="J409" s="203">
        <f>BK409</f>
        <v>0</v>
      </c>
      <c r="K409" s="165"/>
      <c r="L409" s="170"/>
      <c r="M409" s="171"/>
      <c r="N409" s="172"/>
      <c r="O409" s="172"/>
      <c r="P409" s="173">
        <f>SUM(P410:P439)</f>
        <v>0</v>
      </c>
      <c r="Q409" s="172"/>
      <c r="R409" s="173">
        <f>SUM(R410:R439)</f>
        <v>0</v>
      </c>
      <c r="S409" s="172"/>
      <c r="T409" s="174">
        <f>SUM(T410:T439)</f>
        <v>0</v>
      </c>
      <c r="AR409" s="175" t="s">
        <v>86</v>
      </c>
      <c r="AT409" s="176" t="s">
        <v>77</v>
      </c>
      <c r="AU409" s="176" t="s">
        <v>86</v>
      </c>
      <c r="AY409" s="175" t="s">
        <v>120</v>
      </c>
      <c r="BK409" s="177">
        <f>SUM(BK410:BK439)</f>
        <v>0</v>
      </c>
    </row>
    <row r="410" spans="1:65" s="2" customFormat="1" ht="21.75" customHeight="1">
      <c r="A410" s="34"/>
      <c r="B410" s="35"/>
      <c r="C410" s="178" t="s">
        <v>622</v>
      </c>
      <c r="D410" s="178" t="s">
        <v>121</v>
      </c>
      <c r="E410" s="179" t="s">
        <v>623</v>
      </c>
      <c r="F410" s="180" t="s">
        <v>624</v>
      </c>
      <c r="G410" s="181" t="s">
        <v>284</v>
      </c>
      <c r="H410" s="182">
        <v>437.04500000000002</v>
      </c>
      <c r="I410" s="183"/>
      <c r="J410" s="184">
        <f>ROUND(I410*H410,2)</f>
        <v>0</v>
      </c>
      <c r="K410" s="180" t="s">
        <v>186</v>
      </c>
      <c r="L410" s="39"/>
      <c r="M410" s="185" t="s">
        <v>1</v>
      </c>
      <c r="N410" s="186" t="s">
        <v>43</v>
      </c>
      <c r="O410" s="71"/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9" t="s">
        <v>134</v>
      </c>
      <c r="AT410" s="189" t="s">
        <v>121</v>
      </c>
      <c r="AU410" s="189" t="s">
        <v>88</v>
      </c>
      <c r="AY410" s="17" t="s">
        <v>120</v>
      </c>
      <c r="BE410" s="190">
        <f>IF(N410="základní",J410,0)</f>
        <v>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7" t="s">
        <v>86</v>
      </c>
      <c r="BK410" s="190">
        <f>ROUND(I410*H410,2)</f>
        <v>0</v>
      </c>
      <c r="BL410" s="17" t="s">
        <v>134</v>
      </c>
      <c r="BM410" s="189" t="s">
        <v>625</v>
      </c>
    </row>
    <row r="411" spans="1:65" s="14" customFormat="1" ht="11.25">
      <c r="B411" s="215"/>
      <c r="C411" s="216"/>
      <c r="D411" s="206" t="s">
        <v>181</v>
      </c>
      <c r="E411" s="217" t="s">
        <v>1</v>
      </c>
      <c r="F411" s="218" t="s">
        <v>626</v>
      </c>
      <c r="G411" s="216"/>
      <c r="H411" s="219">
        <v>125.75</v>
      </c>
      <c r="I411" s="220"/>
      <c r="J411" s="216"/>
      <c r="K411" s="216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181</v>
      </c>
      <c r="AU411" s="225" t="s">
        <v>88</v>
      </c>
      <c r="AV411" s="14" t="s">
        <v>88</v>
      </c>
      <c r="AW411" s="14" t="s">
        <v>34</v>
      </c>
      <c r="AX411" s="14" t="s">
        <v>78</v>
      </c>
      <c r="AY411" s="225" t="s">
        <v>120</v>
      </c>
    </row>
    <row r="412" spans="1:65" s="14" customFormat="1" ht="11.25">
      <c r="B412" s="215"/>
      <c r="C412" s="216"/>
      <c r="D412" s="206" t="s">
        <v>181</v>
      </c>
      <c r="E412" s="217" t="s">
        <v>1</v>
      </c>
      <c r="F412" s="218" t="s">
        <v>627</v>
      </c>
      <c r="G412" s="216"/>
      <c r="H412" s="219">
        <v>121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181</v>
      </c>
      <c r="AU412" s="225" t="s">
        <v>88</v>
      </c>
      <c r="AV412" s="14" t="s">
        <v>88</v>
      </c>
      <c r="AW412" s="14" t="s">
        <v>34</v>
      </c>
      <c r="AX412" s="14" t="s">
        <v>78</v>
      </c>
      <c r="AY412" s="225" t="s">
        <v>120</v>
      </c>
    </row>
    <row r="413" spans="1:65" s="14" customFormat="1" ht="11.25">
      <c r="B413" s="215"/>
      <c r="C413" s="216"/>
      <c r="D413" s="206" t="s">
        <v>181</v>
      </c>
      <c r="E413" s="217" t="s">
        <v>1</v>
      </c>
      <c r="F413" s="218" t="s">
        <v>628</v>
      </c>
      <c r="G413" s="216"/>
      <c r="H413" s="219">
        <v>118.30500000000001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181</v>
      </c>
      <c r="AU413" s="225" t="s">
        <v>88</v>
      </c>
      <c r="AV413" s="14" t="s">
        <v>88</v>
      </c>
      <c r="AW413" s="14" t="s">
        <v>34</v>
      </c>
      <c r="AX413" s="14" t="s">
        <v>78</v>
      </c>
      <c r="AY413" s="225" t="s">
        <v>120</v>
      </c>
    </row>
    <row r="414" spans="1:65" s="14" customFormat="1" ht="11.25">
      <c r="B414" s="215"/>
      <c r="C414" s="216"/>
      <c r="D414" s="206" t="s">
        <v>181</v>
      </c>
      <c r="E414" s="217" t="s">
        <v>1</v>
      </c>
      <c r="F414" s="218" t="s">
        <v>629</v>
      </c>
      <c r="G414" s="216"/>
      <c r="H414" s="219">
        <v>71.989999999999995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181</v>
      </c>
      <c r="AU414" s="225" t="s">
        <v>88</v>
      </c>
      <c r="AV414" s="14" t="s">
        <v>88</v>
      </c>
      <c r="AW414" s="14" t="s">
        <v>34</v>
      </c>
      <c r="AX414" s="14" t="s">
        <v>78</v>
      </c>
      <c r="AY414" s="225" t="s">
        <v>120</v>
      </c>
    </row>
    <row r="415" spans="1:65" s="15" customFormat="1" ht="11.25">
      <c r="B415" s="226"/>
      <c r="C415" s="227"/>
      <c r="D415" s="206" t="s">
        <v>181</v>
      </c>
      <c r="E415" s="228" t="s">
        <v>1</v>
      </c>
      <c r="F415" s="229" t="s">
        <v>210</v>
      </c>
      <c r="G415" s="227"/>
      <c r="H415" s="230">
        <v>437.04500000000002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181</v>
      </c>
      <c r="AU415" s="236" t="s">
        <v>88</v>
      </c>
      <c r="AV415" s="15" t="s">
        <v>134</v>
      </c>
      <c r="AW415" s="15" t="s">
        <v>34</v>
      </c>
      <c r="AX415" s="15" t="s">
        <v>86</v>
      </c>
      <c r="AY415" s="236" t="s">
        <v>120</v>
      </c>
    </row>
    <row r="416" spans="1:65" s="2" customFormat="1" ht="24.2" customHeight="1">
      <c r="A416" s="34"/>
      <c r="B416" s="35"/>
      <c r="C416" s="178" t="s">
        <v>630</v>
      </c>
      <c r="D416" s="178" t="s">
        <v>121</v>
      </c>
      <c r="E416" s="179" t="s">
        <v>631</v>
      </c>
      <c r="F416" s="180" t="s">
        <v>632</v>
      </c>
      <c r="G416" s="181" t="s">
        <v>284</v>
      </c>
      <c r="H416" s="182">
        <v>6277.9250000000002</v>
      </c>
      <c r="I416" s="183"/>
      <c r="J416" s="184">
        <f>ROUND(I416*H416,2)</f>
        <v>0</v>
      </c>
      <c r="K416" s="180" t="s">
        <v>186</v>
      </c>
      <c r="L416" s="39"/>
      <c r="M416" s="185" t="s">
        <v>1</v>
      </c>
      <c r="N416" s="186" t="s">
        <v>43</v>
      </c>
      <c r="O416" s="71"/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134</v>
      </c>
      <c r="AT416" s="189" t="s">
        <v>121</v>
      </c>
      <c r="AU416" s="189" t="s">
        <v>88</v>
      </c>
      <c r="AY416" s="17" t="s">
        <v>120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7" t="s">
        <v>86</v>
      </c>
      <c r="BK416" s="190">
        <f>ROUND(I416*H416,2)</f>
        <v>0</v>
      </c>
      <c r="BL416" s="17" t="s">
        <v>134</v>
      </c>
      <c r="BM416" s="189" t="s">
        <v>633</v>
      </c>
    </row>
    <row r="417" spans="1:65" s="14" customFormat="1" ht="11.25">
      <c r="B417" s="215"/>
      <c r="C417" s="216"/>
      <c r="D417" s="206" t="s">
        <v>181</v>
      </c>
      <c r="E417" s="217" t="s">
        <v>1</v>
      </c>
      <c r="F417" s="218" t="s">
        <v>634</v>
      </c>
      <c r="G417" s="216"/>
      <c r="H417" s="219">
        <v>2137.75</v>
      </c>
      <c r="I417" s="220"/>
      <c r="J417" s="216"/>
      <c r="K417" s="216"/>
      <c r="L417" s="221"/>
      <c r="M417" s="222"/>
      <c r="N417" s="223"/>
      <c r="O417" s="223"/>
      <c r="P417" s="223"/>
      <c r="Q417" s="223"/>
      <c r="R417" s="223"/>
      <c r="S417" s="223"/>
      <c r="T417" s="224"/>
      <c r="AT417" s="225" t="s">
        <v>181</v>
      </c>
      <c r="AU417" s="225" t="s">
        <v>88</v>
      </c>
      <c r="AV417" s="14" t="s">
        <v>88</v>
      </c>
      <c r="AW417" s="14" t="s">
        <v>34</v>
      </c>
      <c r="AX417" s="14" t="s">
        <v>78</v>
      </c>
      <c r="AY417" s="225" t="s">
        <v>120</v>
      </c>
    </row>
    <row r="418" spans="1:65" s="14" customFormat="1" ht="11.25">
      <c r="B418" s="215"/>
      <c r="C418" s="216"/>
      <c r="D418" s="206" t="s">
        <v>181</v>
      </c>
      <c r="E418" s="217" t="s">
        <v>1</v>
      </c>
      <c r="F418" s="218" t="s">
        <v>635</v>
      </c>
      <c r="G418" s="216"/>
      <c r="H418" s="219">
        <v>2057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181</v>
      </c>
      <c r="AU418" s="225" t="s">
        <v>88</v>
      </c>
      <c r="AV418" s="14" t="s">
        <v>88</v>
      </c>
      <c r="AW418" s="14" t="s">
        <v>34</v>
      </c>
      <c r="AX418" s="14" t="s">
        <v>78</v>
      </c>
      <c r="AY418" s="225" t="s">
        <v>120</v>
      </c>
    </row>
    <row r="419" spans="1:65" s="14" customFormat="1" ht="11.25">
      <c r="B419" s="215"/>
      <c r="C419" s="216"/>
      <c r="D419" s="206" t="s">
        <v>181</v>
      </c>
      <c r="E419" s="217" t="s">
        <v>1</v>
      </c>
      <c r="F419" s="218" t="s">
        <v>636</v>
      </c>
      <c r="G419" s="216"/>
      <c r="H419" s="219">
        <v>2011.1849999999999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181</v>
      </c>
      <c r="AU419" s="225" t="s">
        <v>88</v>
      </c>
      <c r="AV419" s="14" t="s">
        <v>88</v>
      </c>
      <c r="AW419" s="14" t="s">
        <v>34</v>
      </c>
      <c r="AX419" s="14" t="s">
        <v>78</v>
      </c>
      <c r="AY419" s="225" t="s">
        <v>120</v>
      </c>
    </row>
    <row r="420" spans="1:65" s="14" customFormat="1" ht="11.25">
      <c r="B420" s="215"/>
      <c r="C420" s="216"/>
      <c r="D420" s="206" t="s">
        <v>181</v>
      </c>
      <c r="E420" s="217" t="s">
        <v>1</v>
      </c>
      <c r="F420" s="218" t="s">
        <v>637</v>
      </c>
      <c r="G420" s="216"/>
      <c r="H420" s="219">
        <v>71.989999999999995</v>
      </c>
      <c r="I420" s="220"/>
      <c r="J420" s="216"/>
      <c r="K420" s="216"/>
      <c r="L420" s="221"/>
      <c r="M420" s="222"/>
      <c r="N420" s="223"/>
      <c r="O420" s="223"/>
      <c r="P420" s="223"/>
      <c r="Q420" s="223"/>
      <c r="R420" s="223"/>
      <c r="S420" s="223"/>
      <c r="T420" s="224"/>
      <c r="AT420" s="225" t="s">
        <v>181</v>
      </c>
      <c r="AU420" s="225" t="s">
        <v>88</v>
      </c>
      <c r="AV420" s="14" t="s">
        <v>88</v>
      </c>
      <c r="AW420" s="14" t="s">
        <v>34</v>
      </c>
      <c r="AX420" s="14" t="s">
        <v>78</v>
      </c>
      <c r="AY420" s="225" t="s">
        <v>120</v>
      </c>
    </row>
    <row r="421" spans="1:65" s="15" customFormat="1" ht="11.25">
      <c r="B421" s="226"/>
      <c r="C421" s="227"/>
      <c r="D421" s="206" t="s">
        <v>181</v>
      </c>
      <c r="E421" s="228" t="s">
        <v>1</v>
      </c>
      <c r="F421" s="229" t="s">
        <v>210</v>
      </c>
      <c r="G421" s="227"/>
      <c r="H421" s="230">
        <v>6277.9250000000002</v>
      </c>
      <c r="I421" s="231"/>
      <c r="J421" s="227"/>
      <c r="K421" s="227"/>
      <c r="L421" s="232"/>
      <c r="M421" s="233"/>
      <c r="N421" s="234"/>
      <c r="O421" s="234"/>
      <c r="P421" s="234"/>
      <c r="Q421" s="234"/>
      <c r="R421" s="234"/>
      <c r="S421" s="234"/>
      <c r="T421" s="235"/>
      <c r="AT421" s="236" t="s">
        <v>181</v>
      </c>
      <c r="AU421" s="236" t="s">
        <v>88</v>
      </c>
      <c r="AV421" s="15" t="s">
        <v>134</v>
      </c>
      <c r="AW421" s="15" t="s">
        <v>34</v>
      </c>
      <c r="AX421" s="15" t="s">
        <v>86</v>
      </c>
      <c r="AY421" s="236" t="s">
        <v>120</v>
      </c>
    </row>
    <row r="422" spans="1:65" s="2" customFormat="1" ht="16.5" customHeight="1">
      <c r="A422" s="34"/>
      <c r="B422" s="35"/>
      <c r="C422" s="178" t="s">
        <v>638</v>
      </c>
      <c r="D422" s="178" t="s">
        <v>121</v>
      </c>
      <c r="E422" s="179" t="s">
        <v>639</v>
      </c>
      <c r="F422" s="180" t="s">
        <v>640</v>
      </c>
      <c r="G422" s="181" t="s">
        <v>284</v>
      </c>
      <c r="H422" s="182">
        <v>42.44</v>
      </c>
      <c r="I422" s="183"/>
      <c r="J422" s="184">
        <f>ROUND(I422*H422,2)</f>
        <v>0</v>
      </c>
      <c r="K422" s="180" t="s">
        <v>186</v>
      </c>
      <c r="L422" s="39"/>
      <c r="M422" s="185" t="s">
        <v>1</v>
      </c>
      <c r="N422" s="186" t="s">
        <v>43</v>
      </c>
      <c r="O422" s="71"/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9" t="s">
        <v>134</v>
      </c>
      <c r="AT422" s="189" t="s">
        <v>121</v>
      </c>
      <c r="AU422" s="189" t="s">
        <v>88</v>
      </c>
      <c r="AY422" s="17" t="s">
        <v>120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7" t="s">
        <v>86</v>
      </c>
      <c r="BK422" s="190">
        <f>ROUND(I422*H422,2)</f>
        <v>0</v>
      </c>
      <c r="BL422" s="17" t="s">
        <v>134</v>
      </c>
      <c r="BM422" s="189" t="s">
        <v>641</v>
      </c>
    </row>
    <row r="423" spans="1:65" s="14" customFormat="1" ht="11.25">
      <c r="B423" s="215"/>
      <c r="C423" s="216"/>
      <c r="D423" s="206" t="s">
        <v>181</v>
      </c>
      <c r="E423" s="217" t="s">
        <v>1</v>
      </c>
      <c r="F423" s="218" t="s">
        <v>642</v>
      </c>
      <c r="G423" s="216"/>
      <c r="H423" s="219">
        <v>8.41</v>
      </c>
      <c r="I423" s="220"/>
      <c r="J423" s="216"/>
      <c r="K423" s="216"/>
      <c r="L423" s="221"/>
      <c r="M423" s="222"/>
      <c r="N423" s="223"/>
      <c r="O423" s="223"/>
      <c r="P423" s="223"/>
      <c r="Q423" s="223"/>
      <c r="R423" s="223"/>
      <c r="S423" s="223"/>
      <c r="T423" s="224"/>
      <c r="AT423" s="225" t="s">
        <v>181</v>
      </c>
      <c r="AU423" s="225" t="s">
        <v>88</v>
      </c>
      <c r="AV423" s="14" t="s">
        <v>88</v>
      </c>
      <c r="AW423" s="14" t="s">
        <v>34</v>
      </c>
      <c r="AX423" s="14" t="s">
        <v>78</v>
      </c>
      <c r="AY423" s="225" t="s">
        <v>120</v>
      </c>
    </row>
    <row r="424" spans="1:65" s="14" customFormat="1" ht="11.25">
      <c r="B424" s="215"/>
      <c r="C424" s="216"/>
      <c r="D424" s="206" t="s">
        <v>181</v>
      </c>
      <c r="E424" s="217" t="s">
        <v>1</v>
      </c>
      <c r="F424" s="218" t="s">
        <v>643</v>
      </c>
      <c r="G424" s="216"/>
      <c r="H424" s="219">
        <v>34.03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181</v>
      </c>
      <c r="AU424" s="225" t="s">
        <v>88</v>
      </c>
      <c r="AV424" s="14" t="s">
        <v>88</v>
      </c>
      <c r="AW424" s="14" t="s">
        <v>34</v>
      </c>
      <c r="AX424" s="14" t="s">
        <v>78</v>
      </c>
      <c r="AY424" s="225" t="s">
        <v>120</v>
      </c>
    </row>
    <row r="425" spans="1:65" s="15" customFormat="1" ht="11.25">
      <c r="B425" s="226"/>
      <c r="C425" s="227"/>
      <c r="D425" s="206" t="s">
        <v>181</v>
      </c>
      <c r="E425" s="228" t="s">
        <v>1</v>
      </c>
      <c r="F425" s="229" t="s">
        <v>210</v>
      </c>
      <c r="G425" s="227"/>
      <c r="H425" s="230">
        <v>42.44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AT425" s="236" t="s">
        <v>181</v>
      </c>
      <c r="AU425" s="236" t="s">
        <v>88</v>
      </c>
      <c r="AV425" s="15" t="s">
        <v>134</v>
      </c>
      <c r="AW425" s="15" t="s">
        <v>34</v>
      </c>
      <c r="AX425" s="15" t="s">
        <v>86</v>
      </c>
      <c r="AY425" s="236" t="s">
        <v>120</v>
      </c>
    </row>
    <row r="426" spans="1:65" s="2" customFormat="1" ht="24.2" customHeight="1">
      <c r="A426" s="34"/>
      <c r="B426" s="35"/>
      <c r="C426" s="178" t="s">
        <v>644</v>
      </c>
      <c r="D426" s="178" t="s">
        <v>121</v>
      </c>
      <c r="E426" s="179" t="s">
        <v>645</v>
      </c>
      <c r="F426" s="180" t="s">
        <v>646</v>
      </c>
      <c r="G426" s="181" t="s">
        <v>284</v>
      </c>
      <c r="H426" s="182">
        <v>586.91999999999996</v>
      </c>
      <c r="I426" s="183"/>
      <c r="J426" s="184">
        <f>ROUND(I426*H426,2)</f>
        <v>0</v>
      </c>
      <c r="K426" s="180" t="s">
        <v>186</v>
      </c>
      <c r="L426" s="39"/>
      <c r="M426" s="185" t="s">
        <v>1</v>
      </c>
      <c r="N426" s="186" t="s">
        <v>43</v>
      </c>
      <c r="O426" s="71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134</v>
      </c>
      <c r="AT426" s="189" t="s">
        <v>121</v>
      </c>
      <c r="AU426" s="189" t="s">
        <v>88</v>
      </c>
      <c r="AY426" s="17" t="s">
        <v>120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86</v>
      </c>
      <c r="BK426" s="190">
        <f>ROUND(I426*H426,2)</f>
        <v>0</v>
      </c>
      <c r="BL426" s="17" t="s">
        <v>134</v>
      </c>
      <c r="BM426" s="189" t="s">
        <v>647</v>
      </c>
    </row>
    <row r="427" spans="1:65" s="14" customFormat="1" ht="22.5">
      <c r="B427" s="215"/>
      <c r="C427" s="216"/>
      <c r="D427" s="206" t="s">
        <v>181</v>
      </c>
      <c r="E427" s="217" t="s">
        <v>1</v>
      </c>
      <c r="F427" s="218" t="s">
        <v>648</v>
      </c>
      <c r="G427" s="216"/>
      <c r="H427" s="219">
        <v>8.41</v>
      </c>
      <c r="I427" s="220"/>
      <c r="J427" s="216"/>
      <c r="K427" s="216"/>
      <c r="L427" s="221"/>
      <c r="M427" s="222"/>
      <c r="N427" s="223"/>
      <c r="O427" s="223"/>
      <c r="P427" s="223"/>
      <c r="Q427" s="223"/>
      <c r="R427" s="223"/>
      <c r="S427" s="223"/>
      <c r="T427" s="224"/>
      <c r="AT427" s="225" t="s">
        <v>181</v>
      </c>
      <c r="AU427" s="225" t="s">
        <v>88</v>
      </c>
      <c r="AV427" s="14" t="s">
        <v>88</v>
      </c>
      <c r="AW427" s="14" t="s">
        <v>34</v>
      </c>
      <c r="AX427" s="14" t="s">
        <v>78</v>
      </c>
      <c r="AY427" s="225" t="s">
        <v>120</v>
      </c>
    </row>
    <row r="428" spans="1:65" s="14" customFormat="1" ht="11.25">
      <c r="B428" s="215"/>
      <c r="C428" s="216"/>
      <c r="D428" s="206" t="s">
        <v>181</v>
      </c>
      <c r="E428" s="217" t="s">
        <v>1</v>
      </c>
      <c r="F428" s="218" t="s">
        <v>649</v>
      </c>
      <c r="G428" s="216"/>
      <c r="H428" s="219">
        <v>578.51</v>
      </c>
      <c r="I428" s="220"/>
      <c r="J428" s="216"/>
      <c r="K428" s="216"/>
      <c r="L428" s="221"/>
      <c r="M428" s="222"/>
      <c r="N428" s="223"/>
      <c r="O428" s="223"/>
      <c r="P428" s="223"/>
      <c r="Q428" s="223"/>
      <c r="R428" s="223"/>
      <c r="S428" s="223"/>
      <c r="T428" s="224"/>
      <c r="AT428" s="225" t="s">
        <v>181</v>
      </c>
      <c r="AU428" s="225" t="s">
        <v>88</v>
      </c>
      <c r="AV428" s="14" t="s">
        <v>88</v>
      </c>
      <c r="AW428" s="14" t="s">
        <v>34</v>
      </c>
      <c r="AX428" s="14" t="s">
        <v>78</v>
      </c>
      <c r="AY428" s="225" t="s">
        <v>120</v>
      </c>
    </row>
    <row r="429" spans="1:65" s="15" customFormat="1" ht="11.25">
      <c r="B429" s="226"/>
      <c r="C429" s="227"/>
      <c r="D429" s="206" t="s">
        <v>181</v>
      </c>
      <c r="E429" s="228" t="s">
        <v>1</v>
      </c>
      <c r="F429" s="229" t="s">
        <v>210</v>
      </c>
      <c r="G429" s="227"/>
      <c r="H429" s="230">
        <v>586.91999999999996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181</v>
      </c>
      <c r="AU429" s="236" t="s">
        <v>88</v>
      </c>
      <c r="AV429" s="15" t="s">
        <v>134</v>
      </c>
      <c r="AW429" s="15" t="s">
        <v>34</v>
      </c>
      <c r="AX429" s="15" t="s">
        <v>86</v>
      </c>
      <c r="AY429" s="236" t="s">
        <v>120</v>
      </c>
    </row>
    <row r="430" spans="1:65" s="2" customFormat="1" ht="24.2" customHeight="1">
      <c r="A430" s="34"/>
      <c r="B430" s="35"/>
      <c r="C430" s="178" t="s">
        <v>650</v>
      </c>
      <c r="D430" s="178" t="s">
        <v>121</v>
      </c>
      <c r="E430" s="179" t="s">
        <v>651</v>
      </c>
      <c r="F430" s="180" t="s">
        <v>652</v>
      </c>
      <c r="G430" s="181" t="s">
        <v>284</v>
      </c>
      <c r="H430" s="182">
        <v>370.04500000000002</v>
      </c>
      <c r="I430" s="183"/>
      <c r="J430" s="184">
        <f>ROUND(I430*H430,2)</f>
        <v>0</v>
      </c>
      <c r="K430" s="180" t="s">
        <v>186</v>
      </c>
      <c r="L430" s="39"/>
      <c r="M430" s="185" t="s">
        <v>1</v>
      </c>
      <c r="N430" s="186" t="s">
        <v>43</v>
      </c>
      <c r="O430" s="71"/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9" t="s">
        <v>134</v>
      </c>
      <c r="AT430" s="189" t="s">
        <v>121</v>
      </c>
      <c r="AU430" s="189" t="s">
        <v>88</v>
      </c>
      <c r="AY430" s="17" t="s">
        <v>120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86</v>
      </c>
      <c r="BK430" s="190">
        <f>ROUND(I430*H430,2)</f>
        <v>0</v>
      </c>
      <c r="BL430" s="17" t="s">
        <v>134</v>
      </c>
      <c r="BM430" s="189" t="s">
        <v>653</v>
      </c>
    </row>
    <row r="431" spans="1:65" s="2" customFormat="1" ht="24.2" customHeight="1">
      <c r="A431" s="34"/>
      <c r="B431" s="35"/>
      <c r="C431" s="178" t="s">
        <v>654</v>
      </c>
      <c r="D431" s="178" t="s">
        <v>121</v>
      </c>
      <c r="E431" s="179" t="s">
        <v>655</v>
      </c>
      <c r="F431" s="180" t="s">
        <v>656</v>
      </c>
      <c r="G431" s="181" t="s">
        <v>284</v>
      </c>
      <c r="H431" s="182">
        <v>42.44</v>
      </c>
      <c r="I431" s="183"/>
      <c r="J431" s="184">
        <f>ROUND(I431*H431,2)</f>
        <v>0</v>
      </c>
      <c r="K431" s="180" t="s">
        <v>186</v>
      </c>
      <c r="L431" s="39"/>
      <c r="M431" s="185" t="s">
        <v>1</v>
      </c>
      <c r="N431" s="186" t="s">
        <v>43</v>
      </c>
      <c r="O431" s="71"/>
      <c r="P431" s="187">
        <f>O431*H431</f>
        <v>0</v>
      </c>
      <c r="Q431" s="187">
        <v>0</v>
      </c>
      <c r="R431" s="187">
        <f>Q431*H431</f>
        <v>0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134</v>
      </c>
      <c r="AT431" s="189" t="s">
        <v>121</v>
      </c>
      <c r="AU431" s="189" t="s">
        <v>88</v>
      </c>
      <c r="AY431" s="17" t="s">
        <v>120</v>
      </c>
      <c r="BE431" s="190">
        <f>IF(N431="základní",J431,0)</f>
        <v>0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17" t="s">
        <v>86</v>
      </c>
      <c r="BK431" s="190">
        <f>ROUND(I431*H431,2)</f>
        <v>0</v>
      </c>
      <c r="BL431" s="17" t="s">
        <v>134</v>
      </c>
      <c r="BM431" s="189" t="s">
        <v>657</v>
      </c>
    </row>
    <row r="432" spans="1:65" s="2" customFormat="1" ht="37.9" customHeight="1">
      <c r="A432" s="34"/>
      <c r="B432" s="35"/>
      <c r="C432" s="178" t="s">
        <v>658</v>
      </c>
      <c r="D432" s="178" t="s">
        <v>121</v>
      </c>
      <c r="E432" s="179" t="s">
        <v>659</v>
      </c>
      <c r="F432" s="180" t="s">
        <v>660</v>
      </c>
      <c r="G432" s="181" t="s">
        <v>284</v>
      </c>
      <c r="H432" s="182">
        <v>152.33500000000001</v>
      </c>
      <c r="I432" s="183"/>
      <c r="J432" s="184">
        <f>ROUND(I432*H432,2)</f>
        <v>0</v>
      </c>
      <c r="K432" s="180" t="s">
        <v>186</v>
      </c>
      <c r="L432" s="39"/>
      <c r="M432" s="185" t="s">
        <v>1</v>
      </c>
      <c r="N432" s="186" t="s">
        <v>43</v>
      </c>
      <c r="O432" s="71"/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9" t="s">
        <v>134</v>
      </c>
      <c r="AT432" s="189" t="s">
        <v>121</v>
      </c>
      <c r="AU432" s="189" t="s">
        <v>88</v>
      </c>
      <c r="AY432" s="17" t="s">
        <v>120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7" t="s">
        <v>86</v>
      </c>
      <c r="BK432" s="190">
        <f>ROUND(I432*H432,2)</f>
        <v>0</v>
      </c>
      <c r="BL432" s="17" t="s">
        <v>134</v>
      </c>
      <c r="BM432" s="189" t="s">
        <v>661</v>
      </c>
    </row>
    <row r="433" spans="1:65" s="14" customFormat="1" ht="11.25">
      <c r="B433" s="215"/>
      <c r="C433" s="216"/>
      <c r="D433" s="206" t="s">
        <v>181</v>
      </c>
      <c r="E433" s="217" t="s">
        <v>1</v>
      </c>
      <c r="F433" s="218" t="s">
        <v>628</v>
      </c>
      <c r="G433" s="216"/>
      <c r="H433" s="219">
        <v>118.30500000000001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181</v>
      </c>
      <c r="AU433" s="225" t="s">
        <v>88</v>
      </c>
      <c r="AV433" s="14" t="s">
        <v>88</v>
      </c>
      <c r="AW433" s="14" t="s">
        <v>34</v>
      </c>
      <c r="AX433" s="14" t="s">
        <v>78</v>
      </c>
      <c r="AY433" s="225" t="s">
        <v>120</v>
      </c>
    </row>
    <row r="434" spans="1:65" s="14" customFormat="1" ht="11.25">
      <c r="B434" s="215"/>
      <c r="C434" s="216"/>
      <c r="D434" s="206" t="s">
        <v>181</v>
      </c>
      <c r="E434" s="217" t="s">
        <v>1</v>
      </c>
      <c r="F434" s="218" t="s">
        <v>643</v>
      </c>
      <c r="G434" s="216"/>
      <c r="H434" s="219">
        <v>34.03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181</v>
      </c>
      <c r="AU434" s="225" t="s">
        <v>88</v>
      </c>
      <c r="AV434" s="14" t="s">
        <v>88</v>
      </c>
      <c r="AW434" s="14" t="s">
        <v>34</v>
      </c>
      <c r="AX434" s="14" t="s">
        <v>78</v>
      </c>
      <c r="AY434" s="225" t="s">
        <v>120</v>
      </c>
    </row>
    <row r="435" spans="1:65" s="15" customFormat="1" ht="11.25">
      <c r="B435" s="226"/>
      <c r="C435" s="227"/>
      <c r="D435" s="206" t="s">
        <v>181</v>
      </c>
      <c r="E435" s="228" t="s">
        <v>1</v>
      </c>
      <c r="F435" s="229" t="s">
        <v>210</v>
      </c>
      <c r="G435" s="227"/>
      <c r="H435" s="230">
        <v>152.33500000000001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181</v>
      </c>
      <c r="AU435" s="236" t="s">
        <v>88</v>
      </c>
      <c r="AV435" s="15" t="s">
        <v>134</v>
      </c>
      <c r="AW435" s="15" t="s">
        <v>34</v>
      </c>
      <c r="AX435" s="15" t="s">
        <v>86</v>
      </c>
      <c r="AY435" s="236" t="s">
        <v>120</v>
      </c>
    </row>
    <row r="436" spans="1:65" s="2" customFormat="1" ht="44.25" customHeight="1">
      <c r="A436" s="34"/>
      <c r="B436" s="35"/>
      <c r="C436" s="178" t="s">
        <v>662</v>
      </c>
      <c r="D436" s="178" t="s">
        <v>121</v>
      </c>
      <c r="E436" s="179" t="s">
        <v>663</v>
      </c>
      <c r="F436" s="180" t="s">
        <v>664</v>
      </c>
      <c r="G436" s="181" t="s">
        <v>284</v>
      </c>
      <c r="H436" s="182">
        <v>125.75</v>
      </c>
      <c r="I436" s="183"/>
      <c r="J436" s="184">
        <f>ROUND(I436*H436,2)</f>
        <v>0</v>
      </c>
      <c r="K436" s="180" t="s">
        <v>186</v>
      </c>
      <c r="L436" s="39"/>
      <c r="M436" s="185" t="s">
        <v>1</v>
      </c>
      <c r="N436" s="186" t="s">
        <v>43</v>
      </c>
      <c r="O436" s="71"/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134</v>
      </c>
      <c r="AT436" s="189" t="s">
        <v>121</v>
      </c>
      <c r="AU436" s="189" t="s">
        <v>88</v>
      </c>
      <c r="AY436" s="17" t="s">
        <v>120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7" t="s">
        <v>86</v>
      </c>
      <c r="BK436" s="190">
        <f>ROUND(I436*H436,2)</f>
        <v>0</v>
      </c>
      <c r="BL436" s="17" t="s">
        <v>134</v>
      </c>
      <c r="BM436" s="189" t="s">
        <v>665</v>
      </c>
    </row>
    <row r="437" spans="1:65" s="14" customFormat="1" ht="11.25">
      <c r="B437" s="215"/>
      <c r="C437" s="216"/>
      <c r="D437" s="206" t="s">
        <v>181</v>
      </c>
      <c r="E437" s="217" t="s">
        <v>1</v>
      </c>
      <c r="F437" s="218" t="s">
        <v>626</v>
      </c>
      <c r="G437" s="216"/>
      <c r="H437" s="219">
        <v>125.75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181</v>
      </c>
      <c r="AU437" s="225" t="s">
        <v>88</v>
      </c>
      <c r="AV437" s="14" t="s">
        <v>88</v>
      </c>
      <c r="AW437" s="14" t="s">
        <v>34</v>
      </c>
      <c r="AX437" s="14" t="s">
        <v>86</v>
      </c>
      <c r="AY437" s="225" t="s">
        <v>120</v>
      </c>
    </row>
    <row r="438" spans="1:65" s="2" customFormat="1" ht="44.25" customHeight="1">
      <c r="A438" s="34"/>
      <c r="B438" s="35"/>
      <c r="C438" s="178" t="s">
        <v>666</v>
      </c>
      <c r="D438" s="178" t="s">
        <v>121</v>
      </c>
      <c r="E438" s="179" t="s">
        <v>667</v>
      </c>
      <c r="F438" s="180" t="s">
        <v>668</v>
      </c>
      <c r="G438" s="181" t="s">
        <v>284</v>
      </c>
      <c r="H438" s="182">
        <v>121</v>
      </c>
      <c r="I438" s="183"/>
      <c r="J438" s="184">
        <f>ROUND(I438*H438,2)</f>
        <v>0</v>
      </c>
      <c r="K438" s="180" t="s">
        <v>186</v>
      </c>
      <c r="L438" s="39"/>
      <c r="M438" s="185" t="s">
        <v>1</v>
      </c>
      <c r="N438" s="186" t="s">
        <v>43</v>
      </c>
      <c r="O438" s="71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134</v>
      </c>
      <c r="AT438" s="189" t="s">
        <v>121</v>
      </c>
      <c r="AU438" s="189" t="s">
        <v>88</v>
      </c>
      <c r="AY438" s="17" t="s">
        <v>120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7" t="s">
        <v>86</v>
      </c>
      <c r="BK438" s="190">
        <f>ROUND(I438*H438,2)</f>
        <v>0</v>
      </c>
      <c r="BL438" s="17" t="s">
        <v>134</v>
      </c>
      <c r="BM438" s="189" t="s">
        <v>669</v>
      </c>
    </row>
    <row r="439" spans="1:65" s="14" customFormat="1" ht="11.25">
      <c r="B439" s="215"/>
      <c r="C439" s="216"/>
      <c r="D439" s="206" t="s">
        <v>181</v>
      </c>
      <c r="E439" s="217" t="s">
        <v>1</v>
      </c>
      <c r="F439" s="218" t="s">
        <v>627</v>
      </c>
      <c r="G439" s="216"/>
      <c r="H439" s="219">
        <v>121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181</v>
      </c>
      <c r="AU439" s="225" t="s">
        <v>88</v>
      </c>
      <c r="AV439" s="14" t="s">
        <v>88</v>
      </c>
      <c r="AW439" s="14" t="s">
        <v>34</v>
      </c>
      <c r="AX439" s="14" t="s">
        <v>86</v>
      </c>
      <c r="AY439" s="225" t="s">
        <v>120</v>
      </c>
    </row>
    <row r="440" spans="1:65" s="11" customFormat="1" ht="22.9" customHeight="1">
      <c r="B440" s="164"/>
      <c r="C440" s="165"/>
      <c r="D440" s="166" t="s">
        <v>77</v>
      </c>
      <c r="E440" s="202" t="s">
        <v>670</v>
      </c>
      <c r="F440" s="202" t="s">
        <v>671</v>
      </c>
      <c r="G440" s="165"/>
      <c r="H440" s="165"/>
      <c r="I440" s="168"/>
      <c r="J440" s="203">
        <f>BK440</f>
        <v>0</v>
      </c>
      <c r="K440" s="165"/>
      <c r="L440" s="170"/>
      <c r="M440" s="171"/>
      <c r="N440" s="172"/>
      <c r="O440" s="172"/>
      <c r="P440" s="173">
        <f>P441</f>
        <v>0</v>
      </c>
      <c r="Q440" s="172"/>
      <c r="R440" s="173">
        <f>R441</f>
        <v>0</v>
      </c>
      <c r="S440" s="172"/>
      <c r="T440" s="174">
        <f>T441</f>
        <v>0</v>
      </c>
      <c r="AR440" s="175" t="s">
        <v>86</v>
      </c>
      <c r="AT440" s="176" t="s">
        <v>77</v>
      </c>
      <c r="AU440" s="176" t="s">
        <v>86</v>
      </c>
      <c r="AY440" s="175" t="s">
        <v>120</v>
      </c>
      <c r="BK440" s="177">
        <f>BK441</f>
        <v>0</v>
      </c>
    </row>
    <row r="441" spans="1:65" s="2" customFormat="1" ht="24.2" customHeight="1">
      <c r="A441" s="34"/>
      <c r="B441" s="35"/>
      <c r="C441" s="178" t="s">
        <v>672</v>
      </c>
      <c r="D441" s="178" t="s">
        <v>121</v>
      </c>
      <c r="E441" s="179" t="s">
        <v>673</v>
      </c>
      <c r="F441" s="180" t="s">
        <v>674</v>
      </c>
      <c r="G441" s="181" t="s">
        <v>284</v>
      </c>
      <c r="H441" s="182">
        <v>465.935</v>
      </c>
      <c r="I441" s="183"/>
      <c r="J441" s="184">
        <f>ROUND(I441*H441,2)</f>
        <v>0</v>
      </c>
      <c r="K441" s="180" t="s">
        <v>186</v>
      </c>
      <c r="L441" s="39"/>
      <c r="M441" s="185" t="s">
        <v>1</v>
      </c>
      <c r="N441" s="186" t="s">
        <v>43</v>
      </c>
      <c r="O441" s="71"/>
      <c r="P441" s="187">
        <f>O441*H441</f>
        <v>0</v>
      </c>
      <c r="Q441" s="187">
        <v>0</v>
      </c>
      <c r="R441" s="187">
        <f>Q441*H441</f>
        <v>0</v>
      </c>
      <c r="S441" s="187">
        <v>0</v>
      </c>
      <c r="T441" s="18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89" t="s">
        <v>134</v>
      </c>
      <c r="AT441" s="189" t="s">
        <v>121</v>
      </c>
      <c r="AU441" s="189" t="s">
        <v>88</v>
      </c>
      <c r="AY441" s="17" t="s">
        <v>120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7" t="s">
        <v>86</v>
      </c>
      <c r="BK441" s="190">
        <f>ROUND(I441*H441,2)</f>
        <v>0</v>
      </c>
      <c r="BL441" s="17" t="s">
        <v>134</v>
      </c>
      <c r="BM441" s="189" t="s">
        <v>675</v>
      </c>
    </row>
    <row r="442" spans="1:65" s="11" customFormat="1" ht="25.9" customHeight="1">
      <c r="B442" s="164"/>
      <c r="C442" s="165"/>
      <c r="D442" s="166" t="s">
        <v>77</v>
      </c>
      <c r="E442" s="167" t="s">
        <v>676</v>
      </c>
      <c r="F442" s="167" t="s">
        <v>677</v>
      </c>
      <c r="G442" s="165"/>
      <c r="H442" s="165"/>
      <c r="I442" s="168"/>
      <c r="J442" s="169">
        <f>BK442</f>
        <v>0</v>
      </c>
      <c r="K442" s="165"/>
      <c r="L442" s="170"/>
      <c r="M442" s="171"/>
      <c r="N442" s="172"/>
      <c r="O442" s="172"/>
      <c r="P442" s="173">
        <f>P443+P448</f>
        <v>0</v>
      </c>
      <c r="Q442" s="172"/>
      <c r="R442" s="173">
        <f>R443+R448</f>
        <v>7.4040000000000009E-2</v>
      </c>
      <c r="S442" s="172"/>
      <c r="T442" s="174">
        <f>T443+T448</f>
        <v>0</v>
      </c>
      <c r="AR442" s="175" t="s">
        <v>88</v>
      </c>
      <c r="AT442" s="176" t="s">
        <v>77</v>
      </c>
      <c r="AU442" s="176" t="s">
        <v>78</v>
      </c>
      <c r="AY442" s="175" t="s">
        <v>120</v>
      </c>
      <c r="BK442" s="177">
        <f>BK443+BK448</f>
        <v>0</v>
      </c>
    </row>
    <row r="443" spans="1:65" s="11" customFormat="1" ht="22.9" customHeight="1">
      <c r="B443" s="164"/>
      <c r="C443" s="165"/>
      <c r="D443" s="166" t="s">
        <v>77</v>
      </c>
      <c r="E443" s="202" t="s">
        <v>678</v>
      </c>
      <c r="F443" s="202" t="s">
        <v>679</v>
      </c>
      <c r="G443" s="165"/>
      <c r="H443" s="165"/>
      <c r="I443" s="168"/>
      <c r="J443" s="203">
        <f>BK443</f>
        <v>0</v>
      </c>
      <c r="K443" s="165"/>
      <c r="L443" s="170"/>
      <c r="M443" s="171"/>
      <c r="N443" s="172"/>
      <c r="O443" s="172"/>
      <c r="P443" s="173">
        <f>SUM(P444:P447)</f>
        <v>0</v>
      </c>
      <c r="Q443" s="172"/>
      <c r="R443" s="173">
        <f>SUM(R444:R447)</f>
        <v>5.8240000000000007E-2</v>
      </c>
      <c r="S443" s="172"/>
      <c r="T443" s="174">
        <f>SUM(T444:T447)</f>
        <v>0</v>
      </c>
      <c r="AR443" s="175" t="s">
        <v>88</v>
      </c>
      <c r="AT443" s="176" t="s">
        <v>77</v>
      </c>
      <c r="AU443" s="176" t="s">
        <v>86</v>
      </c>
      <c r="AY443" s="175" t="s">
        <v>120</v>
      </c>
      <c r="BK443" s="177">
        <f>SUM(BK444:BK447)</f>
        <v>0</v>
      </c>
    </row>
    <row r="444" spans="1:65" s="2" customFormat="1" ht="24.2" customHeight="1">
      <c r="A444" s="34"/>
      <c r="B444" s="35"/>
      <c r="C444" s="178" t="s">
        <v>680</v>
      </c>
      <c r="D444" s="178" t="s">
        <v>121</v>
      </c>
      <c r="E444" s="179" t="s">
        <v>681</v>
      </c>
      <c r="F444" s="180" t="s">
        <v>682</v>
      </c>
      <c r="G444" s="181" t="s">
        <v>179</v>
      </c>
      <c r="H444" s="182">
        <v>52</v>
      </c>
      <c r="I444" s="183"/>
      <c r="J444" s="184">
        <f>ROUND(I444*H444,2)</f>
        <v>0</v>
      </c>
      <c r="K444" s="180" t="s">
        <v>186</v>
      </c>
      <c r="L444" s="39"/>
      <c r="M444" s="185" t="s">
        <v>1</v>
      </c>
      <c r="N444" s="186" t="s">
        <v>43</v>
      </c>
      <c r="O444" s="71"/>
      <c r="P444" s="187">
        <f>O444*H444</f>
        <v>0</v>
      </c>
      <c r="Q444" s="187">
        <v>8.0000000000000004E-4</v>
      </c>
      <c r="R444" s="187">
        <f>Q444*H444</f>
        <v>4.1600000000000005E-2</v>
      </c>
      <c r="S444" s="187">
        <v>0</v>
      </c>
      <c r="T444" s="18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89" t="s">
        <v>266</v>
      </c>
      <c r="AT444" s="189" t="s">
        <v>121</v>
      </c>
      <c r="AU444" s="189" t="s">
        <v>88</v>
      </c>
      <c r="AY444" s="17" t="s">
        <v>120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7" t="s">
        <v>86</v>
      </c>
      <c r="BK444" s="190">
        <f>ROUND(I444*H444,2)</f>
        <v>0</v>
      </c>
      <c r="BL444" s="17" t="s">
        <v>266</v>
      </c>
      <c r="BM444" s="189" t="s">
        <v>683</v>
      </c>
    </row>
    <row r="445" spans="1:65" s="14" customFormat="1" ht="11.25">
      <c r="B445" s="215"/>
      <c r="C445" s="216"/>
      <c r="D445" s="206" t="s">
        <v>181</v>
      </c>
      <c r="E445" s="217" t="s">
        <v>1</v>
      </c>
      <c r="F445" s="218" t="s">
        <v>684</v>
      </c>
      <c r="G445" s="216"/>
      <c r="H445" s="219">
        <v>52</v>
      </c>
      <c r="I445" s="220"/>
      <c r="J445" s="216"/>
      <c r="K445" s="216"/>
      <c r="L445" s="221"/>
      <c r="M445" s="222"/>
      <c r="N445" s="223"/>
      <c r="O445" s="223"/>
      <c r="P445" s="223"/>
      <c r="Q445" s="223"/>
      <c r="R445" s="223"/>
      <c r="S445" s="223"/>
      <c r="T445" s="224"/>
      <c r="AT445" s="225" t="s">
        <v>181</v>
      </c>
      <c r="AU445" s="225" t="s">
        <v>88</v>
      </c>
      <c r="AV445" s="14" t="s">
        <v>88</v>
      </c>
      <c r="AW445" s="14" t="s">
        <v>34</v>
      </c>
      <c r="AX445" s="14" t="s">
        <v>86</v>
      </c>
      <c r="AY445" s="225" t="s">
        <v>120</v>
      </c>
    </row>
    <row r="446" spans="1:65" s="2" customFormat="1" ht="24.2" customHeight="1">
      <c r="A446" s="34"/>
      <c r="B446" s="35"/>
      <c r="C446" s="178" t="s">
        <v>685</v>
      </c>
      <c r="D446" s="178" t="s">
        <v>121</v>
      </c>
      <c r="E446" s="179" t="s">
        <v>686</v>
      </c>
      <c r="F446" s="180" t="s">
        <v>687</v>
      </c>
      <c r="G446" s="181" t="s">
        <v>228</v>
      </c>
      <c r="H446" s="182">
        <v>104</v>
      </c>
      <c r="I446" s="183"/>
      <c r="J446" s="184">
        <f>ROUND(I446*H446,2)</f>
        <v>0</v>
      </c>
      <c r="K446" s="180" t="s">
        <v>186</v>
      </c>
      <c r="L446" s="39"/>
      <c r="M446" s="185" t="s">
        <v>1</v>
      </c>
      <c r="N446" s="186" t="s">
        <v>43</v>
      </c>
      <c r="O446" s="71"/>
      <c r="P446" s="187">
        <f>O446*H446</f>
        <v>0</v>
      </c>
      <c r="Q446" s="187">
        <v>1.6000000000000001E-4</v>
      </c>
      <c r="R446" s="187">
        <f>Q446*H446</f>
        <v>1.6640000000000002E-2</v>
      </c>
      <c r="S446" s="187">
        <v>0</v>
      </c>
      <c r="T446" s="18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9" t="s">
        <v>266</v>
      </c>
      <c r="AT446" s="189" t="s">
        <v>121</v>
      </c>
      <c r="AU446" s="189" t="s">
        <v>88</v>
      </c>
      <c r="AY446" s="17" t="s">
        <v>120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7" t="s">
        <v>86</v>
      </c>
      <c r="BK446" s="190">
        <f>ROUND(I446*H446,2)</f>
        <v>0</v>
      </c>
      <c r="BL446" s="17" t="s">
        <v>266</v>
      </c>
      <c r="BM446" s="189" t="s">
        <v>688</v>
      </c>
    </row>
    <row r="447" spans="1:65" s="14" customFormat="1" ht="11.25">
      <c r="B447" s="215"/>
      <c r="C447" s="216"/>
      <c r="D447" s="206" t="s">
        <v>181</v>
      </c>
      <c r="E447" s="217" t="s">
        <v>1</v>
      </c>
      <c r="F447" s="218" t="s">
        <v>689</v>
      </c>
      <c r="G447" s="216"/>
      <c r="H447" s="219">
        <v>104</v>
      </c>
      <c r="I447" s="220"/>
      <c r="J447" s="216"/>
      <c r="K447" s="216"/>
      <c r="L447" s="221"/>
      <c r="M447" s="222"/>
      <c r="N447" s="223"/>
      <c r="O447" s="223"/>
      <c r="P447" s="223"/>
      <c r="Q447" s="223"/>
      <c r="R447" s="223"/>
      <c r="S447" s="223"/>
      <c r="T447" s="224"/>
      <c r="AT447" s="225" t="s">
        <v>181</v>
      </c>
      <c r="AU447" s="225" t="s">
        <v>88</v>
      </c>
      <c r="AV447" s="14" t="s">
        <v>88</v>
      </c>
      <c r="AW447" s="14" t="s">
        <v>34</v>
      </c>
      <c r="AX447" s="14" t="s">
        <v>86</v>
      </c>
      <c r="AY447" s="225" t="s">
        <v>120</v>
      </c>
    </row>
    <row r="448" spans="1:65" s="11" customFormat="1" ht="22.9" customHeight="1">
      <c r="B448" s="164"/>
      <c r="C448" s="165"/>
      <c r="D448" s="166" t="s">
        <v>77</v>
      </c>
      <c r="E448" s="202" t="s">
        <v>690</v>
      </c>
      <c r="F448" s="202" t="s">
        <v>691</v>
      </c>
      <c r="G448" s="165"/>
      <c r="H448" s="165"/>
      <c r="I448" s="168"/>
      <c r="J448" s="203">
        <f>BK448</f>
        <v>0</v>
      </c>
      <c r="K448" s="165"/>
      <c r="L448" s="170"/>
      <c r="M448" s="171"/>
      <c r="N448" s="172"/>
      <c r="O448" s="172"/>
      <c r="P448" s="173">
        <f>SUM(P449:P451)</f>
        <v>0</v>
      </c>
      <c r="Q448" s="172"/>
      <c r="R448" s="173">
        <f>SUM(R449:R451)</f>
        <v>1.5800000000000002E-2</v>
      </c>
      <c r="S448" s="172"/>
      <c r="T448" s="174">
        <f>SUM(T449:T451)</f>
        <v>0</v>
      </c>
      <c r="AR448" s="175" t="s">
        <v>88</v>
      </c>
      <c r="AT448" s="176" t="s">
        <v>77</v>
      </c>
      <c r="AU448" s="176" t="s">
        <v>86</v>
      </c>
      <c r="AY448" s="175" t="s">
        <v>120</v>
      </c>
      <c r="BK448" s="177">
        <f>SUM(BK449:BK451)</f>
        <v>0</v>
      </c>
    </row>
    <row r="449" spans="1:65" s="2" customFormat="1" ht="16.5" customHeight="1">
      <c r="A449" s="34"/>
      <c r="B449" s="35"/>
      <c r="C449" s="178" t="s">
        <v>692</v>
      </c>
      <c r="D449" s="178" t="s">
        <v>121</v>
      </c>
      <c r="E449" s="179" t="s">
        <v>693</v>
      </c>
      <c r="F449" s="180" t="s">
        <v>694</v>
      </c>
      <c r="G449" s="181" t="s">
        <v>228</v>
      </c>
      <c r="H449" s="182">
        <v>39.5</v>
      </c>
      <c r="I449" s="183"/>
      <c r="J449" s="184">
        <f>ROUND(I449*H449,2)</f>
        <v>0</v>
      </c>
      <c r="K449" s="180" t="s">
        <v>1</v>
      </c>
      <c r="L449" s="39"/>
      <c r="M449" s="185" t="s">
        <v>1</v>
      </c>
      <c r="N449" s="186" t="s">
        <v>43</v>
      </c>
      <c r="O449" s="71"/>
      <c r="P449" s="187">
        <f>O449*H449</f>
        <v>0</v>
      </c>
      <c r="Q449" s="187">
        <v>4.0000000000000002E-4</v>
      </c>
      <c r="R449" s="187">
        <f>Q449*H449</f>
        <v>1.5800000000000002E-2</v>
      </c>
      <c r="S449" s="187">
        <v>0</v>
      </c>
      <c r="T449" s="18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9" t="s">
        <v>266</v>
      </c>
      <c r="AT449" s="189" t="s">
        <v>121</v>
      </c>
      <c r="AU449" s="189" t="s">
        <v>88</v>
      </c>
      <c r="AY449" s="17" t="s">
        <v>120</v>
      </c>
      <c r="BE449" s="190">
        <f>IF(N449="základní",J449,0)</f>
        <v>0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17" t="s">
        <v>86</v>
      </c>
      <c r="BK449" s="190">
        <f>ROUND(I449*H449,2)</f>
        <v>0</v>
      </c>
      <c r="BL449" s="17" t="s">
        <v>266</v>
      </c>
      <c r="BM449" s="189" t="s">
        <v>695</v>
      </c>
    </row>
    <row r="450" spans="1:65" s="13" customFormat="1" ht="11.25">
      <c r="B450" s="204"/>
      <c r="C450" s="205"/>
      <c r="D450" s="206" t="s">
        <v>181</v>
      </c>
      <c r="E450" s="207" t="s">
        <v>1</v>
      </c>
      <c r="F450" s="208" t="s">
        <v>696</v>
      </c>
      <c r="G450" s="205"/>
      <c r="H450" s="207" t="s">
        <v>1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181</v>
      </c>
      <c r="AU450" s="214" t="s">
        <v>88</v>
      </c>
      <c r="AV450" s="13" t="s">
        <v>86</v>
      </c>
      <c r="AW450" s="13" t="s">
        <v>34</v>
      </c>
      <c r="AX450" s="13" t="s">
        <v>78</v>
      </c>
      <c r="AY450" s="214" t="s">
        <v>120</v>
      </c>
    </row>
    <row r="451" spans="1:65" s="14" customFormat="1" ht="11.25">
      <c r="B451" s="215"/>
      <c r="C451" s="216"/>
      <c r="D451" s="206" t="s">
        <v>181</v>
      </c>
      <c r="E451" s="217" t="s">
        <v>1</v>
      </c>
      <c r="F451" s="218" t="s">
        <v>697</v>
      </c>
      <c r="G451" s="216"/>
      <c r="H451" s="219">
        <v>39.5</v>
      </c>
      <c r="I451" s="220"/>
      <c r="J451" s="216"/>
      <c r="K451" s="216"/>
      <c r="L451" s="221"/>
      <c r="M451" s="247"/>
      <c r="N451" s="248"/>
      <c r="O451" s="248"/>
      <c r="P451" s="248"/>
      <c r="Q451" s="248"/>
      <c r="R451" s="248"/>
      <c r="S451" s="248"/>
      <c r="T451" s="249"/>
      <c r="AT451" s="225" t="s">
        <v>181</v>
      </c>
      <c r="AU451" s="225" t="s">
        <v>88</v>
      </c>
      <c r="AV451" s="14" t="s">
        <v>88</v>
      </c>
      <c r="AW451" s="14" t="s">
        <v>34</v>
      </c>
      <c r="AX451" s="14" t="s">
        <v>86</v>
      </c>
      <c r="AY451" s="225" t="s">
        <v>120</v>
      </c>
    </row>
    <row r="452" spans="1:65" s="2" customFormat="1" ht="6.95" customHeight="1">
      <c r="A452" s="34"/>
      <c r="B452" s="54"/>
      <c r="C452" s="55"/>
      <c r="D452" s="55"/>
      <c r="E452" s="55"/>
      <c r="F452" s="55"/>
      <c r="G452" s="55"/>
      <c r="H452" s="55"/>
      <c r="I452" s="55"/>
      <c r="J452" s="55"/>
      <c r="K452" s="55"/>
      <c r="L452" s="39"/>
      <c r="M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</row>
  </sheetData>
  <sheetProtection algorithmName="SHA-512" hashValue="7r6+7ivhzIofdi/wMteGTuwNeHv4zGuwJXQO1J7ZTS9n6MqiXnprZA6gGQXim/iNHhWcSK0lGecMp1SefhkYog==" saltValue="lYN39l/wCVwp+2btR9XBxkFLEcZP3SFioFQrLzGwpO56uay0MITJ28Hsk/vLEhnSIU/Ok5FAwiSufBbU/H1A/w==" spinCount="100000" sheet="1" objects="1" scenarios="1" formatColumns="0" formatRows="0" autoFilter="0"/>
  <autoFilter ref="C129:K451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1" t="str">
        <f>'Rekapitulace stavby'!K6</f>
        <v>Chodník podél II/312 Choceň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12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698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12. 7. 2021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699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ROUND((SUM(BE118:BE121)),  2)</f>
        <v>0</v>
      </c>
      <c r="G33" s="34"/>
      <c r="H33" s="34"/>
      <c r="I33" s="124">
        <v>0.21</v>
      </c>
      <c r="J33" s="123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ROUND((SUM(BF118:BF121)),  2)</f>
        <v>0</v>
      </c>
      <c r="G34" s="34"/>
      <c r="H34" s="34"/>
      <c r="I34" s="124">
        <v>0.15</v>
      </c>
      <c r="J34" s="123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ROUND((SUM(BG118:BG121)),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ROUND((SUM(BH118:BH121)),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ROUND((SUM(BI118:BI121)),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Chodník podél II/312 Choceň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SO 401 - Veřejné osvětlení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Choceň</v>
      </c>
      <c r="G89" s="36"/>
      <c r="H89" s="36"/>
      <c r="I89" s="29" t="s">
        <v>22</v>
      </c>
      <c r="J89" s="66" t="str">
        <f>IF(J12="","",J12)</f>
        <v>12. 7. 2021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24</v>
      </c>
      <c r="D91" s="36"/>
      <c r="E91" s="36"/>
      <c r="F91" s="27" t="str">
        <f>E15</f>
        <v>Město Choceň , Jungmannova 301, 565 01 Choceň</v>
      </c>
      <c r="G91" s="36"/>
      <c r="H91" s="36"/>
      <c r="I91" s="29" t="s">
        <v>30</v>
      </c>
      <c r="J91" s="32" t="str">
        <f>E21</f>
        <v>PRODIN a.s., K Vápence 2745, 530 02 Pardubice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Ing. Iva Lněničková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99</v>
      </c>
      <c r="D94" s="144"/>
      <c r="E94" s="144"/>
      <c r="F94" s="144"/>
      <c r="G94" s="144"/>
      <c r="H94" s="144"/>
      <c r="I94" s="144"/>
      <c r="J94" s="145" t="s">
        <v>100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101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7"/>
      <c r="C97" s="148"/>
      <c r="D97" s="149" t="s">
        <v>700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2" customFormat="1" ht="19.899999999999999" customHeight="1">
      <c r="B98" s="196"/>
      <c r="C98" s="197"/>
      <c r="D98" s="198" t="s">
        <v>701</v>
      </c>
      <c r="E98" s="199"/>
      <c r="F98" s="199"/>
      <c r="G98" s="199"/>
      <c r="H98" s="199"/>
      <c r="I98" s="199"/>
      <c r="J98" s="200">
        <f>J120</f>
        <v>0</v>
      </c>
      <c r="K98" s="197"/>
      <c r="L98" s="201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8" t="str">
        <f>E7</f>
        <v>Chodník podél II/312 Choceň</v>
      </c>
      <c r="F108" s="299"/>
      <c r="G108" s="299"/>
      <c r="H108" s="299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9" t="str">
        <f>E9</f>
        <v>SO 401 - Veřejné osvětlení</v>
      </c>
      <c r="F110" s="300"/>
      <c r="G110" s="300"/>
      <c r="H110" s="300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Choceň</v>
      </c>
      <c r="G112" s="36"/>
      <c r="H112" s="36"/>
      <c r="I112" s="29" t="s">
        <v>22</v>
      </c>
      <c r="J112" s="66" t="str">
        <f>IF(J12="","",J12)</f>
        <v>12. 7. 2021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40.15" customHeight="1">
      <c r="A114" s="34"/>
      <c r="B114" s="35"/>
      <c r="C114" s="29" t="s">
        <v>24</v>
      </c>
      <c r="D114" s="36"/>
      <c r="E114" s="36"/>
      <c r="F114" s="27" t="str">
        <f>E15</f>
        <v>Město Choceň , Jungmannova 301, 565 01 Choceň</v>
      </c>
      <c r="G114" s="36"/>
      <c r="H114" s="36"/>
      <c r="I114" s="29" t="s">
        <v>30</v>
      </c>
      <c r="J114" s="32" t="str">
        <f>E21</f>
        <v>PRODIN a.s., K Vápence 2745, 530 02 Pardubice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35</v>
      </c>
      <c r="J115" s="32" t="str">
        <f>E24</f>
        <v>Ing. Iva Lněničková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0" customFormat="1" ht="29.25" customHeight="1">
      <c r="A117" s="153"/>
      <c r="B117" s="154"/>
      <c r="C117" s="155" t="s">
        <v>105</v>
      </c>
      <c r="D117" s="156" t="s">
        <v>63</v>
      </c>
      <c r="E117" s="156" t="s">
        <v>59</v>
      </c>
      <c r="F117" s="156" t="s">
        <v>60</v>
      </c>
      <c r="G117" s="156" t="s">
        <v>106</v>
      </c>
      <c r="H117" s="156" t="s">
        <v>107</v>
      </c>
      <c r="I117" s="156" t="s">
        <v>108</v>
      </c>
      <c r="J117" s="156" t="s">
        <v>100</v>
      </c>
      <c r="K117" s="157" t="s">
        <v>109</v>
      </c>
      <c r="L117" s="158"/>
      <c r="M117" s="75" t="s">
        <v>1</v>
      </c>
      <c r="N117" s="76" t="s">
        <v>42</v>
      </c>
      <c r="O117" s="76" t="s">
        <v>110</v>
      </c>
      <c r="P117" s="76" t="s">
        <v>111</v>
      </c>
      <c r="Q117" s="76" t="s">
        <v>112</v>
      </c>
      <c r="R117" s="76" t="s">
        <v>113</v>
      </c>
      <c r="S117" s="76" t="s">
        <v>114</v>
      </c>
      <c r="T117" s="77" t="s">
        <v>115</v>
      </c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</row>
    <row r="118" spans="1:65" s="2" customFormat="1" ht="22.9" customHeight="1">
      <c r="A118" s="34"/>
      <c r="B118" s="35"/>
      <c r="C118" s="82" t="s">
        <v>116</v>
      </c>
      <c r="D118" s="36"/>
      <c r="E118" s="36"/>
      <c r="F118" s="36"/>
      <c r="G118" s="36"/>
      <c r="H118" s="36"/>
      <c r="I118" s="36"/>
      <c r="J118" s="159">
        <f>BK118</f>
        <v>0</v>
      </c>
      <c r="K118" s="36"/>
      <c r="L118" s="39"/>
      <c r="M118" s="78"/>
      <c r="N118" s="160"/>
      <c r="O118" s="79"/>
      <c r="P118" s="161">
        <f>P119</f>
        <v>0</v>
      </c>
      <c r="Q118" s="79"/>
      <c r="R118" s="161">
        <f>R119</f>
        <v>0</v>
      </c>
      <c r="S118" s="79"/>
      <c r="T118" s="162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77</v>
      </c>
      <c r="AU118" s="17" t="s">
        <v>102</v>
      </c>
      <c r="BK118" s="163">
        <f>BK119</f>
        <v>0</v>
      </c>
    </row>
    <row r="119" spans="1:65" s="11" customFormat="1" ht="25.9" customHeight="1">
      <c r="B119" s="164"/>
      <c r="C119" s="165"/>
      <c r="D119" s="166" t="s">
        <v>77</v>
      </c>
      <c r="E119" s="167" t="s">
        <v>297</v>
      </c>
      <c r="F119" s="167" t="s">
        <v>702</v>
      </c>
      <c r="G119" s="165"/>
      <c r="H119" s="165"/>
      <c r="I119" s="168"/>
      <c r="J119" s="169">
        <f>BK119</f>
        <v>0</v>
      </c>
      <c r="K119" s="165"/>
      <c r="L119" s="170"/>
      <c r="M119" s="171"/>
      <c r="N119" s="172"/>
      <c r="O119" s="172"/>
      <c r="P119" s="173">
        <f>P120</f>
        <v>0</v>
      </c>
      <c r="Q119" s="172"/>
      <c r="R119" s="173">
        <f>R120</f>
        <v>0</v>
      </c>
      <c r="S119" s="172"/>
      <c r="T119" s="174">
        <f>T120</f>
        <v>0</v>
      </c>
      <c r="AR119" s="175" t="s">
        <v>130</v>
      </c>
      <c r="AT119" s="176" t="s">
        <v>77</v>
      </c>
      <c r="AU119" s="176" t="s">
        <v>78</v>
      </c>
      <c r="AY119" s="175" t="s">
        <v>120</v>
      </c>
      <c r="BK119" s="177">
        <f>BK120</f>
        <v>0</v>
      </c>
    </row>
    <row r="120" spans="1:65" s="11" customFormat="1" ht="22.9" customHeight="1">
      <c r="B120" s="164"/>
      <c r="C120" s="165"/>
      <c r="D120" s="166" t="s">
        <v>77</v>
      </c>
      <c r="E120" s="202" t="s">
        <v>92</v>
      </c>
      <c r="F120" s="202" t="s">
        <v>703</v>
      </c>
      <c r="G120" s="165"/>
      <c r="H120" s="165"/>
      <c r="I120" s="168"/>
      <c r="J120" s="203">
        <f>BK120</f>
        <v>0</v>
      </c>
      <c r="K120" s="165"/>
      <c r="L120" s="170"/>
      <c r="M120" s="171"/>
      <c r="N120" s="172"/>
      <c r="O120" s="172"/>
      <c r="P120" s="173">
        <f>P121</f>
        <v>0</v>
      </c>
      <c r="Q120" s="172"/>
      <c r="R120" s="173">
        <f>R121</f>
        <v>0</v>
      </c>
      <c r="S120" s="172"/>
      <c r="T120" s="174">
        <f>T121</f>
        <v>0</v>
      </c>
      <c r="AR120" s="175" t="s">
        <v>86</v>
      </c>
      <c r="AT120" s="176" t="s">
        <v>77</v>
      </c>
      <c r="AU120" s="176" t="s">
        <v>86</v>
      </c>
      <c r="AY120" s="175" t="s">
        <v>120</v>
      </c>
      <c r="BK120" s="177">
        <f>BK121</f>
        <v>0</v>
      </c>
    </row>
    <row r="121" spans="1:65" s="2" customFormat="1" ht="16.5" customHeight="1">
      <c r="A121" s="34"/>
      <c r="B121" s="35"/>
      <c r="C121" s="178" t="s">
        <v>86</v>
      </c>
      <c r="D121" s="178" t="s">
        <v>121</v>
      </c>
      <c r="E121" s="179" t="s">
        <v>704</v>
      </c>
      <c r="F121" s="180" t="s">
        <v>705</v>
      </c>
      <c r="G121" s="181" t="s">
        <v>124</v>
      </c>
      <c r="H121" s="182">
        <v>1</v>
      </c>
      <c r="I121" s="183"/>
      <c r="J121" s="184">
        <f>ROUND(I121*H121,2)</f>
        <v>0</v>
      </c>
      <c r="K121" s="180" t="s">
        <v>1</v>
      </c>
      <c r="L121" s="39"/>
      <c r="M121" s="191" t="s">
        <v>1</v>
      </c>
      <c r="N121" s="192" t="s">
        <v>43</v>
      </c>
      <c r="O121" s="19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134</v>
      </c>
      <c r="AT121" s="189" t="s">
        <v>121</v>
      </c>
      <c r="AU121" s="189" t="s">
        <v>88</v>
      </c>
      <c r="AY121" s="17" t="s">
        <v>120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86</v>
      </c>
      <c r="BK121" s="190">
        <f>ROUND(I121*H121,2)</f>
        <v>0</v>
      </c>
      <c r="BL121" s="17" t="s">
        <v>134</v>
      </c>
      <c r="BM121" s="189" t="s">
        <v>706</v>
      </c>
    </row>
    <row r="122" spans="1:65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tmVFAhqw78JDjjkxt0YbMbLbj8IcVcj7cq64Tga9GU08W0gO5UddFMJ7QrWNqDsCoImNI1ZhkVNYBgSymDTwNw==" saltValue="qMIDWiSjHXLPFqenzdcka7P6xdMRZ0w8mXAr5rIuqvcI1rzIHBeC8rA8mf4wFVrpbYIU+O+st3TOLkKsSWEtyQ==" spinCount="100000" sheet="1" objects="1" scenarios="1" formatColumns="0" formatRows="0" autoFilter="0"/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001 - Všeobecné položky </vt:lpstr>
      <vt:lpstr>SO 101 - Chodník</vt:lpstr>
      <vt:lpstr>SO 401 - Veřejné osvětlení</vt:lpstr>
      <vt:lpstr>'Rekapitulace stavby'!Názvy_tisku</vt:lpstr>
      <vt:lpstr>'SO 001 - Všeobecné položky '!Názvy_tisku</vt:lpstr>
      <vt:lpstr>'SO 101 - Chodník'!Názvy_tisku</vt:lpstr>
      <vt:lpstr>'SO 401 - Veřejné osvětlení'!Názvy_tisku</vt:lpstr>
      <vt:lpstr>'Rekapitulace stavby'!Oblast_tisku</vt:lpstr>
      <vt:lpstr>'SO 001 - Všeobecné položky '!Oblast_tisku</vt:lpstr>
      <vt:lpstr>'SO 101 - Chodník'!Oblast_tisku</vt:lpstr>
      <vt:lpstr>'SO 401 -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Zajíčková</dc:creator>
  <cp:lastModifiedBy>Hudec Martin</cp:lastModifiedBy>
  <cp:lastPrinted>2021-10-21T11:56:57Z</cp:lastPrinted>
  <dcterms:created xsi:type="dcterms:W3CDTF">2021-10-21T11:11:55Z</dcterms:created>
  <dcterms:modified xsi:type="dcterms:W3CDTF">2021-10-21T11:57:40Z</dcterms:modified>
</cp:coreProperties>
</file>